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ivin\Desktop\Nová složka (10)\"/>
    </mc:Choice>
  </mc:AlternateContent>
  <bookViews>
    <workbookView xWindow="0" yWindow="0" windowWidth="0" windowHeight="0"/>
  </bookViews>
  <sheets>
    <sheet name="Rekapitulace stavby" sheetId="1" r:id="rId1"/>
    <sheet name="PS 11-01-11 - ŽST Hrubá V..." sheetId="2" r:id="rId2"/>
    <sheet name="PS 11-02-11 - ŽST Hrubá V..." sheetId="3" r:id="rId3"/>
    <sheet name="PS 11-02-41 - ŽST Hrubá V..." sheetId="4" r:id="rId4"/>
    <sheet name="PS 11-02-81 - ŽST Hrubá V..." sheetId="5" r:id="rId5"/>
    <sheet name="PS 11-02-91 - ŽST Hrubá V..." sheetId="6" r:id="rId6"/>
    <sheet name="PS 11-03-71 - ŽST Hrubá V..." sheetId="7" r:id="rId7"/>
    <sheet name="SO 11-31-01 - ŽST Hrubá V..." sheetId="8" r:id="rId8"/>
    <sheet name="SO 11-32-01 - ŽST Hrubá V..." sheetId="9" r:id="rId9"/>
    <sheet name="SO 11-72-01.01 - Stavební..." sheetId="10" r:id="rId10"/>
    <sheet name="SO 11-72-01.02 - Elektro+..." sheetId="11" r:id="rId11"/>
    <sheet name="SO 11-86-01 - ŽST Hrubá V..." sheetId="12" r:id="rId12"/>
    <sheet name="SO 11-86-02 - ŽST Hrubá V..." sheetId="13" r:id="rId13"/>
    <sheet name="SO 98-98 - Všeobecný objekt" sheetId="14" r:id="rId14"/>
    <sheet name="Pokyny pro vyplnění" sheetId="15" r:id="rId15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'PS 11-01-11 - ŽST Hrubá V...'!$C$89:$K$231</definedName>
    <definedName name="_xlnm.Print_Area" localSheetId="1">'PS 11-01-11 - ŽST Hrubá V...'!$C$4:$J$41,'PS 11-01-11 - ŽST Hrubá V...'!$C$47:$J$69,'PS 11-01-11 - ŽST Hrubá V...'!$C$75:$K$231</definedName>
    <definedName name="_xlnm.Print_Titles" localSheetId="1">'PS 11-01-11 - ŽST Hrubá V...'!$89:$89</definedName>
    <definedName name="_xlnm._FilterDatabase" localSheetId="2" hidden="1">'PS 11-02-11 - ŽST Hrubá V...'!$C$86:$K$276</definedName>
    <definedName name="_xlnm.Print_Area" localSheetId="2">'PS 11-02-11 - ŽST Hrubá V...'!$C$4:$J$41,'PS 11-02-11 - ŽST Hrubá V...'!$C$47:$J$66,'PS 11-02-11 - ŽST Hrubá V...'!$C$72:$K$276</definedName>
    <definedName name="_xlnm.Print_Titles" localSheetId="2">'PS 11-02-11 - ŽST Hrubá V...'!$86:$86</definedName>
    <definedName name="_xlnm._FilterDatabase" localSheetId="3" hidden="1">'PS 11-02-41 - ŽST Hrubá V...'!$C$85:$K$266</definedName>
    <definedName name="_xlnm.Print_Area" localSheetId="3">'PS 11-02-41 - ŽST Hrubá V...'!$C$4:$J$41,'PS 11-02-41 - ŽST Hrubá V...'!$C$47:$J$65,'PS 11-02-41 - ŽST Hrubá V...'!$C$71:$K$266</definedName>
    <definedName name="_xlnm.Print_Titles" localSheetId="3">'PS 11-02-41 - ŽST Hrubá V...'!$85:$85</definedName>
    <definedName name="_xlnm._FilterDatabase" localSheetId="4" hidden="1">'PS 11-02-81 - ŽST Hrubá V...'!$C$85:$K$186</definedName>
    <definedName name="_xlnm.Print_Area" localSheetId="4">'PS 11-02-81 - ŽST Hrubá V...'!$C$4:$J$41,'PS 11-02-81 - ŽST Hrubá V...'!$C$47:$J$65,'PS 11-02-81 - ŽST Hrubá V...'!$C$71:$K$186</definedName>
    <definedName name="_xlnm.Print_Titles" localSheetId="4">'PS 11-02-81 - ŽST Hrubá V...'!$85:$85</definedName>
    <definedName name="_xlnm._FilterDatabase" localSheetId="5" hidden="1">'PS 11-02-91 - ŽST Hrubá V...'!$C$86:$K$262</definedName>
    <definedName name="_xlnm.Print_Area" localSheetId="5">'PS 11-02-91 - ŽST Hrubá V...'!$C$4:$J$41,'PS 11-02-91 - ŽST Hrubá V...'!$C$47:$J$66,'PS 11-02-91 - ŽST Hrubá V...'!$C$72:$K$262</definedName>
    <definedName name="_xlnm.Print_Titles" localSheetId="5">'PS 11-02-91 - ŽST Hrubá V...'!$86:$86</definedName>
    <definedName name="_xlnm._FilterDatabase" localSheetId="6" hidden="1">'PS 11-03-71 - ŽST Hrubá V...'!$C$85:$K$106</definedName>
    <definedName name="_xlnm.Print_Area" localSheetId="6">'PS 11-03-71 - ŽST Hrubá V...'!$C$4:$J$41,'PS 11-03-71 - ŽST Hrubá V...'!$C$47:$J$65,'PS 11-03-71 - ŽST Hrubá V...'!$C$71:$K$106</definedName>
    <definedName name="_xlnm.Print_Titles" localSheetId="6">'PS 11-03-71 - ŽST Hrubá V...'!$85:$85</definedName>
    <definedName name="_xlnm._FilterDatabase" localSheetId="7" hidden="1">'SO 11-31-01 - ŽST Hrubá V...'!$C$99:$K$263</definedName>
    <definedName name="_xlnm.Print_Area" localSheetId="7">'SO 11-31-01 - ŽST Hrubá V...'!$C$4:$J$41,'SO 11-31-01 - ŽST Hrubá V...'!$C$47:$J$79,'SO 11-31-01 - ŽST Hrubá V...'!$C$85:$K$263</definedName>
    <definedName name="_xlnm.Print_Titles" localSheetId="7">'SO 11-31-01 - ŽST Hrubá V...'!$99:$99</definedName>
    <definedName name="_xlnm._FilterDatabase" localSheetId="8" hidden="1">'SO 11-32-01 - ŽST Hrubá V...'!$C$100:$K$246</definedName>
    <definedName name="_xlnm.Print_Area" localSheetId="8">'SO 11-32-01 - ŽST Hrubá V...'!$C$4:$J$41,'SO 11-32-01 - ŽST Hrubá V...'!$C$47:$J$80,'SO 11-32-01 - ŽST Hrubá V...'!$C$86:$K$246</definedName>
    <definedName name="_xlnm.Print_Titles" localSheetId="8">'SO 11-32-01 - ŽST Hrubá V...'!$100:$100</definedName>
    <definedName name="_xlnm._FilterDatabase" localSheetId="9" hidden="1">'SO 11-72-01.01 - Stavební...'!$C$113:$K$384</definedName>
    <definedName name="_xlnm.Print_Area" localSheetId="9">'SO 11-72-01.01 - Stavební...'!$C$4:$J$43,'SO 11-72-01.01 - Stavební...'!$C$49:$J$91,'SO 11-72-01.01 - Stavební...'!$C$97:$K$384</definedName>
    <definedName name="_xlnm.Print_Titles" localSheetId="9">'SO 11-72-01.01 - Stavební...'!$113:$113</definedName>
    <definedName name="_xlnm._FilterDatabase" localSheetId="10" hidden="1">'SO 11-72-01.02 - Elektro+...'!$C$91:$K$169</definedName>
    <definedName name="_xlnm.Print_Area" localSheetId="10">'SO 11-72-01.02 - Elektro+...'!$C$4:$J$43,'SO 11-72-01.02 - Elektro+...'!$C$49:$J$69,'SO 11-72-01.02 - Elektro+...'!$C$75:$K$169</definedName>
    <definedName name="_xlnm.Print_Titles" localSheetId="10">'SO 11-72-01.02 - Elektro+...'!$91:$91</definedName>
    <definedName name="_xlnm._FilterDatabase" localSheetId="11" hidden="1">'SO 11-86-01 - ŽST Hrubá V...'!$C$86:$K$149</definedName>
    <definedName name="_xlnm.Print_Area" localSheetId="11">'SO 11-86-01 - ŽST Hrubá V...'!$C$4:$J$41,'SO 11-86-01 - ŽST Hrubá V...'!$C$47:$J$66,'SO 11-86-01 - ŽST Hrubá V...'!$C$72:$K$149</definedName>
    <definedName name="_xlnm.Print_Titles" localSheetId="11">'SO 11-86-01 - ŽST Hrubá V...'!$86:$86</definedName>
    <definedName name="_xlnm._FilterDatabase" localSheetId="12" hidden="1">'SO 11-86-02 - ŽST Hrubá V...'!$C$87:$K$275</definedName>
    <definedName name="_xlnm.Print_Area" localSheetId="12">'SO 11-86-02 - ŽST Hrubá V...'!$C$4:$J$41,'SO 11-86-02 - ŽST Hrubá V...'!$C$47:$J$67,'SO 11-86-02 - ŽST Hrubá V...'!$C$73:$K$275</definedName>
    <definedName name="_xlnm.Print_Titles" localSheetId="12">'SO 11-86-02 - ŽST Hrubá V...'!$87:$87</definedName>
    <definedName name="_xlnm._FilterDatabase" localSheetId="13" hidden="1">'SO 98-98 - Všeobecný objekt'!$C$80:$K$104</definedName>
    <definedName name="_xlnm.Print_Area" localSheetId="13">'SO 98-98 - Všeobecný objekt'!$C$4:$J$39,'SO 98-98 - Všeobecný objekt'!$C$45:$J$62,'SO 98-98 - Všeobecný objekt'!$C$68:$K$104</definedName>
    <definedName name="_xlnm.Print_Titles" localSheetId="13">'SO 98-98 - Všeobecný objekt'!$80:$80</definedName>
    <definedName name="_xlnm.Print_Area" localSheetId="1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4" l="1" r="J37"/>
  <c r="J36"/>
  <c i="1" r="AY70"/>
  <c i="14" r="J35"/>
  <c i="1" r="AX70"/>
  <c i="14"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13" r="J39"/>
  <c r="J38"/>
  <c i="1" r="AY69"/>
  <c i="13" r="J37"/>
  <c i="1" r="AX69"/>
  <c i="13"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T89"/>
  <c r="R90"/>
  <c r="R89"/>
  <c r="P90"/>
  <c r="P89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12" r="J39"/>
  <c r="J38"/>
  <c i="1" r="AY68"/>
  <c i="12" r="J37"/>
  <c i="1" r="AX68"/>
  <c i="12"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11" r="J41"/>
  <c r="J40"/>
  <c i="1" r="AY67"/>
  <c i="11" r="J39"/>
  <c i="1" r="AX67"/>
  <c i="11"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9"/>
  <c r="J88"/>
  <c r="F88"/>
  <c r="F86"/>
  <c r="E84"/>
  <c r="J63"/>
  <c r="J62"/>
  <c r="F62"/>
  <c r="F60"/>
  <c r="E58"/>
  <c r="J22"/>
  <c r="E22"/>
  <c r="F89"/>
  <c r="J21"/>
  <c r="J16"/>
  <c r="J60"/>
  <c r="E7"/>
  <c r="E78"/>
  <c i="10" r="T144"/>
  <c r="R144"/>
  <c r="P144"/>
  <c r="BK144"/>
  <c r="J144"/>
  <c r="J72"/>
  <c r="J41"/>
  <c r="J40"/>
  <c i="1" r="AY66"/>
  <c i="10" r="J39"/>
  <c i="1" r="AX66"/>
  <c i="10"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T369"/>
  <c r="R370"/>
  <c r="R369"/>
  <c r="P370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T341"/>
  <c r="R342"/>
  <c r="R341"/>
  <c r="P342"/>
  <c r="P341"/>
  <c r="BI334"/>
  <c r="BH334"/>
  <c r="BG334"/>
  <c r="BF334"/>
  <c r="T334"/>
  <c r="R334"/>
  <c r="P334"/>
  <c r="BI325"/>
  <c r="BH325"/>
  <c r="BG325"/>
  <c r="BF325"/>
  <c r="T325"/>
  <c r="R325"/>
  <c r="P325"/>
  <c r="BI317"/>
  <c r="BH317"/>
  <c r="BG317"/>
  <c r="BF317"/>
  <c r="T317"/>
  <c r="R317"/>
  <c r="P317"/>
  <c r="BI310"/>
  <c r="BH310"/>
  <c r="BG310"/>
  <c r="BF310"/>
  <c r="T310"/>
  <c r="T309"/>
  <c r="T308"/>
  <c r="R310"/>
  <c r="R309"/>
  <c r="R308"/>
  <c r="P310"/>
  <c r="P309"/>
  <c r="P308"/>
  <c r="BI300"/>
  <c r="BH300"/>
  <c r="BG300"/>
  <c r="BF300"/>
  <c r="T300"/>
  <c r="T291"/>
  <c r="R300"/>
  <c r="R291"/>
  <c r="P300"/>
  <c r="P291"/>
  <c r="BI292"/>
  <c r="BH292"/>
  <c r="BG292"/>
  <c r="BF292"/>
  <c r="T292"/>
  <c r="R292"/>
  <c r="P292"/>
  <c r="BI283"/>
  <c r="BH283"/>
  <c r="BG283"/>
  <c r="BF283"/>
  <c r="T283"/>
  <c r="R283"/>
  <c r="P283"/>
  <c r="BI277"/>
  <c r="BH277"/>
  <c r="BG277"/>
  <c r="BF277"/>
  <c r="T277"/>
  <c r="R277"/>
  <c r="P277"/>
  <c r="BI269"/>
  <c r="BH269"/>
  <c r="BG269"/>
  <c r="BF269"/>
  <c r="T269"/>
  <c r="R269"/>
  <c r="P269"/>
  <c r="BI261"/>
  <c r="BH261"/>
  <c r="BG261"/>
  <c r="BF261"/>
  <c r="T261"/>
  <c r="R261"/>
  <c r="P261"/>
  <c r="BI253"/>
  <c r="BH253"/>
  <c r="BG253"/>
  <c r="BF253"/>
  <c r="T253"/>
  <c r="R253"/>
  <c r="P253"/>
  <c r="BI239"/>
  <c r="BH239"/>
  <c r="BG239"/>
  <c r="BF239"/>
  <c r="T239"/>
  <c r="T238"/>
  <c r="R239"/>
  <c r="R238"/>
  <c r="P239"/>
  <c r="P238"/>
  <c r="BI227"/>
  <c r="BH227"/>
  <c r="BG227"/>
  <c r="BF227"/>
  <c r="T227"/>
  <c r="T215"/>
  <c r="T214"/>
  <c r="R227"/>
  <c r="R215"/>
  <c r="R214"/>
  <c r="P227"/>
  <c r="P215"/>
  <c r="P214"/>
  <c r="BI216"/>
  <c r="BH216"/>
  <c r="BG216"/>
  <c r="BF216"/>
  <c r="T216"/>
  <c r="R216"/>
  <c r="P216"/>
  <c r="BI202"/>
  <c r="BH202"/>
  <c r="BG202"/>
  <c r="BF202"/>
  <c r="T202"/>
  <c r="T201"/>
  <c r="R202"/>
  <c r="R201"/>
  <c r="P202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T162"/>
  <c r="R175"/>
  <c r="R162"/>
  <c r="P175"/>
  <c r="P162"/>
  <c r="BI163"/>
  <c r="BH163"/>
  <c r="BG163"/>
  <c r="BF163"/>
  <c r="T163"/>
  <c r="R163"/>
  <c r="P163"/>
  <c r="BI145"/>
  <c r="BH145"/>
  <c r="BG145"/>
  <c r="BF145"/>
  <c r="T145"/>
  <c r="R145"/>
  <c r="P145"/>
  <c r="BI132"/>
  <c r="BH132"/>
  <c r="BG132"/>
  <c r="BF132"/>
  <c r="T132"/>
  <c r="T131"/>
  <c r="R132"/>
  <c r="R131"/>
  <c r="P132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J111"/>
  <c r="J110"/>
  <c r="F110"/>
  <c r="F108"/>
  <c r="E106"/>
  <c r="J63"/>
  <c r="J62"/>
  <c r="F62"/>
  <c r="F60"/>
  <c r="E58"/>
  <c r="J22"/>
  <c r="E22"/>
  <c r="F111"/>
  <c r="J21"/>
  <c r="J16"/>
  <c r="J60"/>
  <c r="E7"/>
  <c r="E52"/>
  <c i="9" r="J39"/>
  <c r="J38"/>
  <c i="1" r="AY64"/>
  <c i="9" r="J37"/>
  <c i="1" r="AX64"/>
  <c i="9" r="BI244"/>
  <c r="BH244"/>
  <c r="BG244"/>
  <c r="BF244"/>
  <c r="T244"/>
  <c r="T243"/>
  <c r="R244"/>
  <c r="R243"/>
  <c r="P244"/>
  <c r="P243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T198"/>
  <c r="R199"/>
  <c r="R198"/>
  <c r="P199"/>
  <c r="P198"/>
  <c r="BI195"/>
  <c r="BH195"/>
  <c r="BG195"/>
  <c r="BF195"/>
  <c r="T195"/>
  <c r="T194"/>
  <c r="R195"/>
  <c r="R194"/>
  <c r="P195"/>
  <c r="P194"/>
  <c r="BI191"/>
  <c r="BH191"/>
  <c r="BG191"/>
  <c r="BF191"/>
  <c r="T191"/>
  <c r="T190"/>
  <c r="R191"/>
  <c r="R190"/>
  <c r="P191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8"/>
  <c r="J97"/>
  <c r="F97"/>
  <c r="F95"/>
  <c r="E93"/>
  <c r="J59"/>
  <c r="J58"/>
  <c r="F58"/>
  <c r="F56"/>
  <c r="E54"/>
  <c r="J20"/>
  <c r="E20"/>
  <c r="F59"/>
  <c r="J19"/>
  <c r="J14"/>
  <c r="J56"/>
  <c r="E7"/>
  <c r="E89"/>
  <c i="8" r="J39"/>
  <c r="J38"/>
  <c i="1" r="AY63"/>
  <c i="8" r="J37"/>
  <c i="1" r="AX63"/>
  <c i="8" r="BI261"/>
  <c r="BH261"/>
  <c r="BG261"/>
  <c r="BF261"/>
  <c r="T261"/>
  <c r="T260"/>
  <c r="R261"/>
  <c r="R260"/>
  <c r="P261"/>
  <c r="P260"/>
  <c r="BI258"/>
  <c r="BH258"/>
  <c r="BG258"/>
  <c r="BF258"/>
  <c r="T258"/>
  <c r="T257"/>
  <c r="R258"/>
  <c r="R257"/>
  <c r="P258"/>
  <c r="P257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J97"/>
  <c r="J96"/>
  <c r="F96"/>
  <c r="F94"/>
  <c r="E92"/>
  <c r="J59"/>
  <c r="J58"/>
  <c r="F58"/>
  <c r="F56"/>
  <c r="E54"/>
  <c r="J20"/>
  <c r="E20"/>
  <c r="F59"/>
  <c r="J19"/>
  <c r="J14"/>
  <c r="J94"/>
  <c r="E7"/>
  <c r="E88"/>
  <c i="7" r="J39"/>
  <c r="J38"/>
  <c i="1" r="AY61"/>
  <c i="7" r="J37"/>
  <c i="1" r="AX61"/>
  <c i="7"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56"/>
  <c r="E7"/>
  <c r="E74"/>
  <c i="6" r="J39"/>
  <c r="J38"/>
  <c i="1" r="AY60"/>
  <c i="6" r="J37"/>
  <c i="1" r="AX60"/>
  <c i="6"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5" r="J39"/>
  <c r="J38"/>
  <c i="1" r="AY59"/>
  <c i="5" r="J37"/>
  <c i="1" r="AX59"/>
  <c i="5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56"/>
  <c r="E7"/>
  <c r="E74"/>
  <c i="4" r="J39"/>
  <c r="J38"/>
  <c i="1" r="AY58"/>
  <c i="4" r="J37"/>
  <c i="1" r="AX58"/>
  <c i="4"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59"/>
  <c r="J19"/>
  <c r="J14"/>
  <c r="J56"/>
  <c r="E7"/>
  <c r="E74"/>
  <c i="3" r="J39"/>
  <c r="J38"/>
  <c i="1" r="AY57"/>
  <c i="3" r="J37"/>
  <c i="1" r="AX57"/>
  <c i="3"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2" r="J39"/>
  <c r="J38"/>
  <c i="1" r="AY56"/>
  <c i="2" r="J37"/>
  <c i="1" r="AX56"/>
  <c i="2"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7"/>
  <c r="J86"/>
  <c r="F86"/>
  <c r="F84"/>
  <c r="E82"/>
  <c r="J59"/>
  <c r="J58"/>
  <c r="F58"/>
  <c r="F56"/>
  <c r="E54"/>
  <c r="J20"/>
  <c r="E20"/>
  <c r="F59"/>
  <c r="J19"/>
  <c r="J14"/>
  <c r="J84"/>
  <c r="E7"/>
  <c r="E78"/>
  <c i="1" r="L50"/>
  <c r="AM50"/>
  <c r="AM49"/>
  <c r="L49"/>
  <c r="AM47"/>
  <c r="L47"/>
  <c r="L45"/>
  <c r="L44"/>
  <c i="3" r="J156"/>
  <c r="J207"/>
  <c i="4" r="J193"/>
  <c i="5" r="BK172"/>
  <c r="BK97"/>
  <c i="6" r="BK183"/>
  <c r="BK261"/>
  <c i="8" r="J143"/>
  <c i="9" r="J191"/>
  <c r="J231"/>
  <c i="10" r="BK261"/>
  <c r="J310"/>
  <c i="11" r="BK110"/>
  <c i="13" r="J168"/>
  <c i="2" r="J206"/>
  <c r="J147"/>
  <c r="BK220"/>
  <c i="3" r="BK222"/>
  <c r="BK270"/>
  <c r="J180"/>
  <c i="4" r="BK97"/>
  <c r="BK151"/>
  <c r="BK139"/>
  <c i="5" r="J166"/>
  <c r="J178"/>
  <c i="6" r="BK102"/>
  <c r="BK120"/>
  <c r="BK108"/>
  <c i="8" r="BK226"/>
  <c r="BK113"/>
  <c r="BK251"/>
  <c i="9" r="BK173"/>
  <c i="3" r="J225"/>
  <c r="BK147"/>
  <c r="BK110"/>
  <c r="BK195"/>
  <c i="5" r="J115"/>
  <c i="6" r="BK150"/>
  <c r="J186"/>
  <c i="8" r="J198"/>
  <c i="9" r="J195"/>
  <c i="10" r="BK181"/>
  <c i="11" r="J114"/>
  <c i="5" r="BK166"/>
  <c i="6" r="BK159"/>
  <c r="J207"/>
  <c i="8" r="BK116"/>
  <c r="BK143"/>
  <c i="10" r="BK191"/>
  <c i="11" r="J94"/>
  <c r="BK158"/>
  <c i="13" r="BK111"/>
  <c r="BK132"/>
  <c i="2" r="BK107"/>
  <c r="J209"/>
  <c i="3" r="BK207"/>
  <c i="4" r="BK172"/>
  <c r="BK148"/>
  <c i="5" r="BK127"/>
  <c i="6" r="BK129"/>
  <c r="BK258"/>
  <c i="9" r="BK117"/>
  <c r="BK134"/>
  <c i="10" r="J181"/>
  <c i="2" r="BK223"/>
  <c i="3" r="J113"/>
  <c r="BK144"/>
  <c i="4" r="J94"/>
  <c r="J217"/>
  <c i="5" r="BK175"/>
  <c i="6" r="J204"/>
  <c r="BK231"/>
  <c r="BK96"/>
  <c i="8" r="BK137"/>
  <c r="J190"/>
  <c i="9" r="BK195"/>
  <c r="BK241"/>
  <c i="10" r="BK145"/>
  <c r="BK196"/>
  <c r="J132"/>
  <c r="BK378"/>
  <c r="BK127"/>
  <c i="11" r="J162"/>
  <c r="J158"/>
  <c i="12" r="BK89"/>
  <c r="J97"/>
  <c i="13" r="J216"/>
  <c r="J236"/>
  <c r="J272"/>
  <c r="BK196"/>
  <c r="BK160"/>
  <c i="14" r="J86"/>
  <c i="2" r="J217"/>
  <c r="BK204"/>
  <c r="J226"/>
  <c r="J223"/>
  <c i="3" r="BK249"/>
  <c r="J119"/>
  <c r="BK243"/>
  <c r="BK204"/>
  <c i="4" r="BK187"/>
  <c r="J259"/>
  <c r="BK169"/>
  <c i="5" r="J100"/>
  <c i="6" r="BK126"/>
  <c r="BK147"/>
  <c i="8" r="BK129"/>
  <c r="BK190"/>
  <c i="9" r="BK207"/>
  <c r="BK231"/>
  <c r="BK163"/>
  <c i="10" r="BK277"/>
  <c r="J381"/>
  <c i="11" r="J134"/>
  <c i="12" r="J101"/>
  <c i="13" r="J111"/>
  <c r="J95"/>
  <c r="J196"/>
  <c i="3" r="J177"/>
  <c r="J147"/>
  <c i="4" r="J190"/>
  <c r="J169"/>
  <c i="5" r="J175"/>
  <c i="6" r="J201"/>
  <c i="8" r="BK103"/>
  <c i="9" r="J122"/>
  <c r="J176"/>
  <c i="10" r="BK283"/>
  <c i="13" r="BK172"/>
  <c i="14" r="J83"/>
  <c i="2" r="BK114"/>
  <c r="J130"/>
  <c i="1" r="AS65"/>
  <c i="3" r="BK128"/>
  <c r="BK168"/>
  <c i="4" r="J232"/>
  <c r="J124"/>
  <c r="J112"/>
  <c i="5" r="J151"/>
  <c i="6" r="J153"/>
  <c r="J261"/>
  <c r="J159"/>
  <c i="8" r="J205"/>
  <c r="J103"/>
  <c i="9" r="J104"/>
  <c r="J144"/>
  <c r="BK220"/>
  <c i="10" r="J347"/>
  <c r="J145"/>
  <c i="11" r="J126"/>
  <c i="12" r="J105"/>
  <c i="13" r="BK128"/>
  <c r="BK268"/>
  <c r="BK200"/>
  <c i="2" r="J184"/>
  <c r="BK104"/>
  <c i="3" r="BK258"/>
  <c i="4" r="J178"/>
  <c r="BK220"/>
  <c i="5" r="J88"/>
  <c i="6" r="J126"/>
  <c i="8" r="BK205"/>
  <c r="BK261"/>
  <c i="9" r="J128"/>
  <c i="10" r="BK310"/>
  <c i="11" r="BK118"/>
  <c i="13" r="BK90"/>
  <c r="J192"/>
  <c i="14" r="J93"/>
  <c i="2" r="J151"/>
  <c r="J123"/>
  <c i="3" r="BK171"/>
  <c r="BK180"/>
  <c i="4" r="BK205"/>
  <c r="J154"/>
  <c i="5" r="J154"/>
  <c r="J121"/>
  <c i="6" r="BK168"/>
  <c r="J114"/>
  <c i="7" r="BK99"/>
  <c i="8" r="BK119"/>
  <c i="10" r="BK370"/>
  <c r="J186"/>
  <c i="11" r="BK106"/>
  <c i="13" r="J188"/>
  <c r="BK212"/>
  <c r="BK99"/>
  <c i="2" r="J190"/>
  <c i="3" r="BK134"/>
  <c i="4" r="BK223"/>
  <c r="BK130"/>
  <c r="BK88"/>
  <c i="6" r="BK99"/>
  <c r="J216"/>
  <c i="8" r="BK194"/>
  <c r="J171"/>
  <c i="9" r="J207"/>
  <c i="10" r="BK227"/>
  <c i="12" r="J134"/>
  <c i="2" r="J163"/>
  <c r="BK140"/>
  <c i="3" r="J246"/>
  <c r="BK98"/>
  <c i="4" r="J199"/>
  <c i="5" r="BK181"/>
  <c i="6" r="J231"/>
  <c r="J102"/>
  <c r="J156"/>
  <c i="12" r="BK122"/>
  <c i="2" r="BK190"/>
  <c i="3" r="BK165"/>
  <c r="J107"/>
  <c i="4" r="BK181"/>
  <c r="BK136"/>
  <c i="5" r="BK106"/>
  <c i="6" r="J162"/>
  <c r="BK222"/>
  <c i="7" r="J88"/>
  <c i="8" r="BK134"/>
  <c r="BK254"/>
  <c i="9" r="BK131"/>
  <c r="J173"/>
  <c i="10" r="BK186"/>
  <c r="J239"/>
  <c i="11" r="BK102"/>
  <c i="13" r="J184"/>
  <c r="BK119"/>
  <c i="3" r="BK141"/>
  <c i="4" r="BK133"/>
  <c r="BK235"/>
  <c r="J106"/>
  <c i="6" r="J198"/>
  <c r="BK89"/>
  <c i="9" r="J148"/>
  <c r="BK228"/>
  <c r="J137"/>
  <c i="10" r="BK381"/>
  <c i="13" r="BK240"/>
  <c i="2" r="J178"/>
  <c r="J92"/>
  <c r="BK101"/>
  <c i="3" r="BK104"/>
  <c r="BK219"/>
  <c r="J128"/>
  <c i="4" r="BK202"/>
  <c i="9" r="BK144"/>
  <c r="J110"/>
  <c i="10" r="BK300"/>
  <c r="J227"/>
  <c i="11" r="BK166"/>
  <c i="12" r="J122"/>
  <c i="13" r="J248"/>
  <c r="J132"/>
  <c r="BK248"/>
  <c i="2" r="J204"/>
  <c r="J175"/>
  <c r="BK126"/>
  <c i="3" r="BK216"/>
  <c r="J150"/>
  <c i="4" r="BK238"/>
  <c r="J157"/>
  <c i="6" r="J240"/>
  <c r="J210"/>
  <c i="8" r="BK122"/>
  <c r="BK185"/>
  <c i="9" r="BK120"/>
  <c i="10" r="BK239"/>
  <c r="BK123"/>
  <c i="12" r="BK126"/>
  <c i="13" r="J260"/>
  <c i="14" r="BK99"/>
  <c i="2" r="J160"/>
  <c r="J133"/>
  <c i="3" r="J255"/>
  <c r="BK92"/>
  <c r="BK153"/>
  <c i="4" r="J133"/>
  <c r="BK256"/>
  <c r="BK91"/>
  <c i="5" r="BK91"/>
  <c i="6" r="J219"/>
  <c r="J89"/>
  <c i="8" r="BK140"/>
  <c r="BK171"/>
  <c i="9" r="J107"/>
  <c i="10" r="J317"/>
  <c i="11" r="BK154"/>
  <c i="13" r="J172"/>
  <c r="J232"/>
  <c i="14" r="BK89"/>
  <c i="3" r="J195"/>
  <c r="J198"/>
  <c i="4" r="BK244"/>
  <c i="5" r="J169"/>
  <c i="6" r="J171"/>
  <c r="J120"/>
  <c i="8" r="J126"/>
  <c i="9" r="J234"/>
  <c i="11" r="BK126"/>
  <c i="2" r="BK92"/>
  <c i="3" r="J122"/>
  <c r="J240"/>
  <c r="BK113"/>
  <c i="4" r="BK259"/>
  <c r="J181"/>
  <c i="5" r="J97"/>
  <c i="6" r="BK141"/>
  <c r="BK174"/>
  <c r="J228"/>
  <c i="8" r="BK222"/>
  <c r="J182"/>
  <c r="BK187"/>
  <c r="BK152"/>
  <c r="J222"/>
  <c i="9" r="J212"/>
  <c r="BK137"/>
  <c r="BK210"/>
  <c r="J228"/>
  <c r="J184"/>
  <c r="BK128"/>
  <c i="10" r="BK132"/>
  <c r="BK347"/>
  <c r="BK118"/>
  <c i="11" r="J166"/>
  <c r="J110"/>
  <c i="12" r="BK138"/>
  <c i="13" r="J200"/>
  <c r="J99"/>
  <c r="BK236"/>
  <c r="BK95"/>
  <c i="2" r="J202"/>
  <c r="J172"/>
  <c r="J120"/>
  <c i="3" r="J204"/>
  <c i="4" r="BK241"/>
  <c r="J220"/>
  <c i="5" r="BK103"/>
  <c i="6" r="BK186"/>
  <c r="J147"/>
  <c i="8" r="BK235"/>
  <c i="9" r="J244"/>
  <c r="BK225"/>
  <c i="10" r="J361"/>
  <c i="11" r="J118"/>
  <c i="12" r="J118"/>
  <c i="13" r="BK140"/>
  <c r="BK216"/>
  <c r="J128"/>
  <c i="3" r="J261"/>
  <c r="J104"/>
  <c i="4" r="J166"/>
  <c r="BK115"/>
  <c i="5" r="J106"/>
  <c r="BK154"/>
  <c i="6" r="BK219"/>
  <c r="BK138"/>
  <c i="8" r="BK240"/>
  <c i="9" r="BK191"/>
  <c r="J120"/>
  <c i="10" r="J196"/>
  <c r="BK361"/>
  <c i="11" r="J138"/>
  <c r="J154"/>
  <c i="13" r="J228"/>
  <c i="2" r="BK98"/>
  <c r="BK202"/>
  <c r="J98"/>
  <c i="3" r="J183"/>
  <c r="BK264"/>
  <c r="J168"/>
  <c r="J95"/>
  <c i="4" r="BK106"/>
  <c r="J187"/>
  <c r="BK193"/>
  <c r="J175"/>
  <c r="J163"/>
  <c i="5" r="J160"/>
  <c r="J148"/>
  <c r="BK121"/>
  <c i="6" r="J180"/>
  <c r="BK162"/>
  <c r="BK252"/>
  <c i="8" r="J137"/>
  <c r="J187"/>
  <c r="BK258"/>
  <c r="BK230"/>
  <c i="9" r="J215"/>
  <c r="J134"/>
  <c r="BK223"/>
  <c i="10" r="BK342"/>
  <c r="BK317"/>
  <c r="J366"/>
  <c r="BK374"/>
  <c i="12" r="BK142"/>
  <c i="13" r="J119"/>
  <c r="BK184"/>
  <c r="BK224"/>
  <c i="14" r="BK102"/>
  <c i="2" r="BK95"/>
  <c r="J104"/>
  <c r="J211"/>
  <c i="3" r="BK89"/>
  <c r="BK228"/>
  <c r="J162"/>
  <c i="4" r="J118"/>
  <c r="BK127"/>
  <c i="5" r="J136"/>
  <c r="J109"/>
  <c i="6" r="BK105"/>
  <c i="7" r="BK103"/>
  <c i="8" r="BK215"/>
  <c i="9" r="BK148"/>
  <c r="BK157"/>
  <c i="10" r="J118"/>
  <c r="J334"/>
  <c i="11" r="BK142"/>
  <c i="13" r="BK192"/>
  <c r="BK164"/>
  <c r="BK176"/>
  <c i="2" r="J194"/>
  <c r="J114"/>
  <c i="1" r="AS55"/>
  <c i="3" r="BK275"/>
  <c r="J192"/>
  <c r="BK159"/>
  <c i="4" r="BK112"/>
  <c r="J127"/>
  <c r="J130"/>
  <c i="13" r="BK144"/>
  <c i="2" r="BK194"/>
  <c r="J126"/>
  <c i="3" r="BK252"/>
  <c r="J267"/>
  <c i="4" r="BK247"/>
  <c r="J223"/>
  <c i="5" r="BK142"/>
  <c r="J139"/>
  <c i="6" r="BK216"/>
  <c i="7" r="BK91"/>
  <c i="8" r="J134"/>
  <c i="9" r="J241"/>
  <c r="BK179"/>
  <c i="12" r="BK146"/>
  <c r="J89"/>
  <c i="2" r="J95"/>
  <c i="3" r="BK240"/>
  <c r="J116"/>
  <c r="J258"/>
  <c i="4" r="J208"/>
  <c r="BK121"/>
  <c r="J91"/>
  <c i="5" r="BK139"/>
  <c i="13" r="J115"/>
  <c i="2" r="BK166"/>
  <c r="J229"/>
  <c i="3" r="BK119"/>
  <c r="BK101"/>
  <c r="BK125"/>
  <c i="4" r="BK184"/>
  <c r="J241"/>
  <c r="J97"/>
  <c i="5" r="BK178"/>
  <c r="BK118"/>
  <c i="6" r="J92"/>
  <c r="J258"/>
  <c i="8" r="J155"/>
  <c r="J160"/>
  <c i="3" r="BK156"/>
  <c i="4" r="BK160"/>
  <c r="J235"/>
  <c i="5" r="BK160"/>
  <c i="6" r="J108"/>
  <c r="J249"/>
  <c i="8" r="J254"/>
  <c i="9" r="J210"/>
  <c i="10" r="J358"/>
  <c i="11" r="J102"/>
  <c i="13" r="BK115"/>
  <c i="2" r="BK214"/>
  <c r="J101"/>
  <c r="BK178"/>
  <c i="3" r="BK177"/>
  <c r="BK189"/>
  <c r="J275"/>
  <c i="4" r="J142"/>
  <c r="J145"/>
  <c r="J160"/>
  <c i="5" r="BK145"/>
  <c r="BK133"/>
  <c i="6" r="J183"/>
  <c r="J222"/>
  <c r="J111"/>
  <c i="8" r="BK160"/>
  <c r="J194"/>
  <c i="9" r="J199"/>
  <c r="BK176"/>
  <c r="J113"/>
  <c i="10" r="J292"/>
  <c i="11" r="J130"/>
  <c r="BK122"/>
  <c i="12" r="J142"/>
  <c i="13" r="J244"/>
  <c r="J140"/>
  <c i="2" r="J140"/>
  <c r="BK175"/>
  <c r="BK151"/>
  <c i="3" r="J219"/>
  <c r="BK162"/>
  <c i="4" r="BK232"/>
  <c i="5" r="J142"/>
  <c i="6" r="BK201"/>
  <c r="BK92"/>
  <c i="7" r="BK88"/>
  <c i="9" r="BK181"/>
  <c r="J220"/>
  <c i="10" r="J342"/>
  <c i="13" r="BK256"/>
  <c r="J144"/>
  <c i="2" r="BK181"/>
  <c i="3" r="J92"/>
  <c r="BK231"/>
  <c r="BK273"/>
  <c i="4" r="J139"/>
  <c i="5" r="BK100"/>
  <c r="BK115"/>
  <c i="6" r="J177"/>
  <c r="J144"/>
  <c r="BK114"/>
  <c i="8" r="BK176"/>
  <c r="J218"/>
  <c i="10" r="J216"/>
  <c r="J352"/>
  <c i="11" r="BK150"/>
  <c i="12" r="J146"/>
  <c i="13" r="J148"/>
  <c r="BK220"/>
  <c i="2" r="BK198"/>
  <c i="3" r="J252"/>
  <c r="J222"/>
  <c i="4" r="BK103"/>
  <c r="J148"/>
  <c i="6" r="J243"/>
  <c i="5" r="BK130"/>
  <c i="3" r="BK267"/>
  <c i="4" r="J211"/>
  <c i="5" r="BK151"/>
  <c i="6" r="J237"/>
  <c r="J138"/>
  <c r="BK123"/>
  <c i="8" r="BK212"/>
  <c i="9" r="BK122"/>
  <c r="J181"/>
  <c i="10" r="J191"/>
  <c i="11" r="BK94"/>
  <c i="13" r="J212"/>
  <c r="J268"/>
  <c i="14" r="J102"/>
  <c i="5" r="BK169"/>
  <c i="6" r="BK225"/>
  <c i="8" r="J261"/>
  <c r="BK146"/>
  <c i="9" r="BK187"/>
  <c i="10" r="J163"/>
  <c i="13" r="BK204"/>
  <c i="14" r="J89"/>
  <c i="2" r="BK110"/>
  <c r="BK147"/>
  <c r="BK130"/>
  <c i="3" r="BK107"/>
  <c r="BK174"/>
  <c r="BK210"/>
  <c r="J137"/>
  <c i="4" r="BK214"/>
  <c r="J247"/>
  <c i="5" r="BK112"/>
  <c i="6" r="BK228"/>
  <c r="BK189"/>
  <c r="J168"/>
  <c i="7" r="J95"/>
  <c i="8" r="J131"/>
  <c r="J226"/>
  <c i="9" r="J140"/>
  <c r="J223"/>
  <c r="J131"/>
  <c i="10" r="J123"/>
  <c i="11" r="BK146"/>
  <c i="12" r="BK105"/>
  <c i="13" r="J180"/>
  <c r="BK107"/>
  <c r="J123"/>
  <c i="14" r="J96"/>
  <c i="2" r="BK137"/>
  <c i="3" r="J153"/>
  <c r="J186"/>
  <c i="4" r="J109"/>
  <c r="BK262"/>
  <c i="5" r="J185"/>
  <c i="6" r="BK165"/>
  <c r="BK246"/>
  <c r="BK132"/>
  <c i="8" r="BK201"/>
  <c i="9" r="BK110"/>
  <c i="10" r="BK175"/>
  <c r="BK216"/>
  <c i="12" r="BK134"/>
  <c i="13" r="J220"/>
  <c i="14" r="BK86"/>
  <c i="2" r="BK184"/>
  <c r="J110"/>
  <c i="3" r="BK198"/>
  <c r="J210"/>
  <c r="BK201"/>
  <c i="4" r="BK253"/>
  <c r="BK118"/>
  <c i="5" r="BK163"/>
  <c r="J183"/>
  <c i="6" r="BK234"/>
  <c r="BK207"/>
  <c i="8" r="BK246"/>
  <c r="J106"/>
  <c i="10" r="J253"/>
  <c i="11" r="J98"/>
  <c i="12" r="J113"/>
  <c i="13" r="BK264"/>
  <c r="BK152"/>
  <c i="2" r="BK169"/>
  <c i="3" r="J189"/>
  <c i="4" r="J100"/>
  <c i="5" r="BK183"/>
  <c i="6" r="BK243"/>
  <c r="BK237"/>
  <c i="9" r="BK237"/>
  <c r="BK104"/>
  <c i="12" r="BK130"/>
  <c i="2" r="BK154"/>
  <c r="J144"/>
  <c i="3" r="J171"/>
  <c r="J243"/>
  <c i="4" r="BK229"/>
  <c r="J262"/>
  <c i="5" r="J163"/>
  <c r="J145"/>
  <c i="6" r="J150"/>
  <c r="BK153"/>
  <c r="J135"/>
  <c i="8" r="J235"/>
  <c r="BK218"/>
  <c r="J251"/>
  <c r="J176"/>
  <c r="J246"/>
  <c r="J122"/>
  <c i="9" r="BK169"/>
  <c r="J157"/>
  <c r="BK153"/>
  <c r="BK165"/>
  <c r="J225"/>
  <c r="BK107"/>
  <c i="10" r="J269"/>
  <c r="BK202"/>
  <c r="J261"/>
  <c i="11" r="J142"/>
  <c i="12" r="BK97"/>
  <c i="13" r="J176"/>
  <c r="BK208"/>
  <c r="BK272"/>
  <c r="J103"/>
  <c i="14" r="J99"/>
  <c i="2" r="BK120"/>
  <c r="J187"/>
  <c r="J154"/>
  <c r="J107"/>
  <c i="3" r="J89"/>
  <c r="J264"/>
  <c i="4" r="BK154"/>
  <c r="J244"/>
  <c i="5" r="BK157"/>
  <c i="6" r="BK210"/>
  <c r="J132"/>
  <c i="8" r="BK209"/>
  <c r="J166"/>
  <c i="9" r="BK113"/>
  <c r="BK184"/>
  <c i="10" r="J175"/>
  <c r="BK163"/>
  <c i="11" r="BK98"/>
  <c i="13" r="BK156"/>
  <c r="J264"/>
  <c i="14" r="BK93"/>
  <c i="3" r="J134"/>
  <c r="J101"/>
  <c i="4" r="BK178"/>
  <c r="J88"/>
  <c r="J172"/>
  <c i="6" r="BK192"/>
  <c r="J117"/>
  <c r="J174"/>
  <c i="8" r="BK207"/>
  <c r="J212"/>
  <c i="9" r="J165"/>
  <c i="10" r="J127"/>
  <c r="J378"/>
  <c i="11" r="BK114"/>
  <c i="13" r="J136"/>
  <c i="2" r="J166"/>
  <c r="BK163"/>
  <c i="3" r="J201"/>
  <c r="J228"/>
  <c r="BK246"/>
  <c r="BK183"/>
  <c i="4" r="J196"/>
  <c r="J253"/>
  <c i="5" r="BK94"/>
  <c r="BK88"/>
  <c r="J157"/>
  <c i="6" r="J96"/>
  <c r="BK171"/>
  <c i="7" r="J99"/>
  <c i="8" r="BK182"/>
  <c r="J110"/>
  <c r="J258"/>
  <c i="9" r="J125"/>
  <c r="J217"/>
  <c i="10" r="BK366"/>
  <c r="BK352"/>
  <c r="J202"/>
  <c i="11" r="BK130"/>
  <c i="13" r="J224"/>
  <c r="BK148"/>
  <c r="BK228"/>
  <c i="2" r="J169"/>
  <c r="BK144"/>
  <c i="3" r="BK255"/>
  <c r="BK237"/>
  <c i="4" r="J202"/>
  <c r="BK190"/>
  <c r="BK166"/>
  <c i="5" r="BK148"/>
  <c i="6" r="J189"/>
  <c i="8" r="J146"/>
  <c r="BK126"/>
  <c i="9" r="J153"/>
  <c r="J179"/>
  <c i="11" r="BK138"/>
  <c i="12" r="BK113"/>
  <c i="13" r="BK188"/>
  <c r="J252"/>
  <c i="2" r="BK211"/>
  <c r="J220"/>
  <c i="3" r="BK131"/>
  <c r="J98"/>
  <c r="J141"/>
  <c i="4" r="J121"/>
  <c r="J250"/>
  <c i="5" r="J112"/>
  <c i="6" r="BK111"/>
  <c r="BK240"/>
  <c i="7" r="J103"/>
  <c i="8" r="J113"/>
  <c r="J230"/>
  <c i="10" r="BK292"/>
  <c i="11" r="BK134"/>
  <c i="12" r="J138"/>
  <c i="13" r="BK123"/>
  <c r="BK260"/>
  <c i="2" r="BK117"/>
  <c r="BK226"/>
  <c i="3" r="J174"/>
  <c i="4" r="BK217"/>
  <c r="J184"/>
  <c r="J256"/>
  <c i="6" r="J195"/>
  <c r="BK117"/>
  <c i="8" r="BK110"/>
  <c i="9" r="J169"/>
  <c r="BK215"/>
  <c i="10" r="BK253"/>
  <c i="12" r="J126"/>
  <c i="2" r="BK123"/>
  <c i="3" r="BK225"/>
  <c i="4" r="J115"/>
  <c r="BK157"/>
  <c r="BK94"/>
  <c i="5" r="BK109"/>
  <c r="BK136"/>
  <c i="6" r="J141"/>
  <c r="J255"/>
  <c i="7" r="J91"/>
  <c i="8" r="J179"/>
  <c i="13" r="J208"/>
  <c i="2" r="BK172"/>
  <c r="J157"/>
  <c r="BK157"/>
  <c i="3" r="BK150"/>
  <c r="J216"/>
  <c r="BK192"/>
  <c r="J165"/>
  <c i="4" r="BK142"/>
  <c r="J151"/>
  <c i="5" r="BK185"/>
  <c i="6" r="BK144"/>
  <c r="J252"/>
  <c r="BK156"/>
  <c i="8" r="BK131"/>
  <c i="9" r="J187"/>
  <c r="BK204"/>
  <c r="BK244"/>
  <c i="10" r="J277"/>
  <c r="J325"/>
  <c i="11" r="J150"/>
  <c i="12" r="BK118"/>
  <c i="13" r="J240"/>
  <c r="J90"/>
  <c i="3" r="J110"/>
  <c r="J231"/>
  <c r="BK137"/>
  <c i="4" r="J205"/>
  <c r="J238"/>
  <c i="5" r="J127"/>
  <c r="J103"/>
  <c i="6" r="J234"/>
  <c r="BK135"/>
  <c r="BK177"/>
  <c i="8" r="J201"/>
  <c r="J185"/>
  <c r="J119"/>
  <c i="9" r="BK234"/>
  <c r="J237"/>
  <c i="11" r="BK162"/>
  <c i="12" r="BK93"/>
  <c i="13" r="BK232"/>
  <c i="2" r="BK209"/>
  <c r="BK206"/>
  <c r="J214"/>
  <c i="3" r="J234"/>
  <c r="BK186"/>
  <c r="J144"/>
  <c r="J249"/>
  <c r="J213"/>
  <c i="4" r="BK124"/>
  <c r="J214"/>
  <c r="BK250"/>
  <c r="BK265"/>
  <c r="BK175"/>
  <c i="5" r="J130"/>
  <c r="J91"/>
  <c i="6" r="BK180"/>
  <c r="J105"/>
  <c r="BK255"/>
  <c r="BK213"/>
  <c r="BK249"/>
  <c i="8" r="BK198"/>
  <c r="BK179"/>
  <c r="J152"/>
  <c i="9" r="BK217"/>
  <c r="BK140"/>
  <c r="J163"/>
  <c i="10" r="BK334"/>
  <c r="J370"/>
  <c i="11" r="J106"/>
  <c r="J146"/>
  <c i="12" r="J130"/>
  <c i="13" r="J107"/>
  <c r="J204"/>
  <c r="J256"/>
  <c r="BK136"/>
  <c i="14" r="BK83"/>
  <c i="2" r="J198"/>
  <c r="J137"/>
  <c i="3" r="J125"/>
  <c r="BK234"/>
  <c r="J159"/>
  <c r="J270"/>
  <c i="4" r="J265"/>
  <c r="BK145"/>
  <c r="J103"/>
  <c i="5" r="J94"/>
  <c r="J124"/>
  <c i="6" r="BK198"/>
  <c r="J123"/>
  <c i="8" r="J140"/>
  <c r="J215"/>
  <c r="J240"/>
  <c r="J116"/>
  <c i="9" r="BK199"/>
  <c i="10" r="BK358"/>
  <c i="11" r="J122"/>
  <c i="12" r="J93"/>
  <c i="13" r="BK103"/>
  <c r="J164"/>
  <c r="J156"/>
  <c i="2" r="J117"/>
  <c r="BK133"/>
  <c r="BK160"/>
  <c r="BK187"/>
  <c i="3" r="J237"/>
  <c r="J273"/>
  <c r="BK122"/>
  <c i="4" r="BK109"/>
  <c r="J136"/>
  <c r="BK211"/>
  <c r="BK163"/>
  <c i="5" r="J118"/>
  <c i="6" r="J99"/>
  <c r="J246"/>
  <c i="8" r="BK106"/>
  <c r="J149"/>
  <c r="J209"/>
  <c i="9" r="BK212"/>
  <c i="10" r="J374"/>
  <c r="J300"/>
  <c i="12" r="BK109"/>
  <c i="13" r="BK168"/>
  <c r="J152"/>
  <c r="BK252"/>
  <c i="14" r="BK96"/>
  <c i="2" r="BK229"/>
  <c i="3" r="BK116"/>
  <c i="4" r="J229"/>
  <c r="BK199"/>
  <c r="J226"/>
  <c i="5" r="J172"/>
  <c i="6" r="J165"/>
  <c r="BK204"/>
  <c i="8" r="BK149"/>
  <c r="BK155"/>
  <c i="9" r="J204"/>
  <c i="10" r="J283"/>
  <c r="BK325"/>
  <c i="12" r="J109"/>
  <c i="13" r="J160"/>
  <c i="2" r="BK217"/>
  <c r="J181"/>
  <c i="3" r="BK213"/>
  <c r="J131"/>
  <c r="BK95"/>
  <c i="4" r="BK100"/>
  <c r="BK196"/>
  <c r="BK226"/>
  <c i="5" r="BK124"/>
  <c r="J133"/>
  <c i="6" r="BK195"/>
  <c r="J129"/>
  <c r="J213"/>
  <c r="J192"/>
  <c i="7" r="BK95"/>
  <c i="3" r="BK261"/>
  <c i="4" r="BK208"/>
  <c i="5" r="J181"/>
  <c i="6" r="J225"/>
  <c i="8" r="J207"/>
  <c r="J129"/>
  <c r="BK166"/>
  <c i="9" r="J117"/>
  <c r="BK125"/>
  <c i="10" r="BK269"/>
  <c i="12" r="BK101"/>
  <c i="13" r="BK180"/>
  <c r="BK244"/>
  <c i="2" l="1" r="R150"/>
  <c i="3" r="R140"/>
  <c i="5" r="BK87"/>
  <c r="J87"/>
  <c r="J64"/>
  <c i="8" r="BK165"/>
  <c r="J165"/>
  <c r="J67"/>
  <c r="T204"/>
  <c r="T221"/>
  <c r="P250"/>
  <c r="P249"/>
  <c i="9" r="R143"/>
  <c r="P162"/>
  <c r="P227"/>
  <c i="10" r="T117"/>
  <c r="R346"/>
  <c r="T373"/>
  <c i="12" r="BK88"/>
  <c r="J88"/>
  <c r="J64"/>
  <c i="8" r="P175"/>
  <c r="P204"/>
  <c r="R221"/>
  <c r="BK250"/>
  <c r="BK249"/>
  <c r="J249"/>
  <c r="J75"/>
  <c i="9" r="P143"/>
  <c r="R162"/>
  <c r="R203"/>
  <c r="R240"/>
  <c i="10" r="T316"/>
  <c r="BK373"/>
  <c r="J373"/>
  <c r="J90"/>
  <c i="11" r="R93"/>
  <c r="R92"/>
  <c i="12" r="BK117"/>
  <c r="J117"/>
  <c r="J65"/>
  <c i="13" r="P94"/>
  <c i="2" r="P91"/>
  <c r="BK150"/>
  <c r="J150"/>
  <c r="J67"/>
  <c r="R213"/>
  <c i="3" r="T140"/>
  <c i="6" r="R88"/>
  <c i="7" r="BK87"/>
  <c r="J87"/>
  <c r="J64"/>
  <c i="8" r="BK175"/>
  <c r="J175"/>
  <c r="J68"/>
  <c r="R197"/>
  <c r="BK229"/>
  <c r="J229"/>
  <c r="J73"/>
  <c i="9" r="BK143"/>
  <c r="J143"/>
  <c r="J66"/>
  <c i="10" r="R117"/>
  <c i="11" r="P93"/>
  <c r="P92"/>
  <c i="1" r="AU67"/>
  <c i="13" r="BK127"/>
  <c r="J127"/>
  <c r="J66"/>
  <c i="2" r="R91"/>
  <c r="P150"/>
  <c i="3" r="BK140"/>
  <c r="J140"/>
  <c r="J65"/>
  <c i="4" r="T87"/>
  <c r="T86"/>
  <c i="6" r="BK88"/>
  <c r="J88"/>
  <c r="J64"/>
  <c i="8" r="R154"/>
  <c r="P197"/>
  <c r="BK221"/>
  <c r="J221"/>
  <c r="J72"/>
  <c i="9" r="R152"/>
  <c r="R172"/>
  <c r="R161"/>
  <c r="BK227"/>
  <c r="J227"/>
  <c r="J77"/>
  <c i="10" r="T357"/>
  <c i="13" r="T94"/>
  <c i="2" r="T150"/>
  <c i="3" r="BK88"/>
  <c r="J88"/>
  <c r="J64"/>
  <c i="6" r="P88"/>
  <c i="8" r="BK154"/>
  <c r="J154"/>
  <c r="J66"/>
  <c r="P165"/>
  <c i="9" r="BK152"/>
  <c r="J152"/>
  <c r="J67"/>
  <c r="T162"/>
  <c r="R227"/>
  <c i="10" r="P117"/>
  <c r="BK316"/>
  <c r="T346"/>
  <c i="12" r="P88"/>
  <c i="13" r="T127"/>
  <c i="10" r="T180"/>
  <c r="R252"/>
  <c r="R251"/>
  <c r="BK357"/>
  <c r="J357"/>
  <c r="J88"/>
  <c i="12" r="R117"/>
  <c i="13" r="P127"/>
  <c i="3" r="T88"/>
  <c r="T87"/>
  <c i="4" r="P87"/>
  <c r="P86"/>
  <c i="1" r="AU58"/>
  <c i="5" r="T87"/>
  <c r="T86"/>
  <c i="6" r="T88"/>
  <c i="7" r="T87"/>
  <c r="T86"/>
  <c i="8" r="P154"/>
  <c r="P102"/>
  <c r="T165"/>
  <c r="BK197"/>
  <c r="J197"/>
  <c r="J70"/>
  <c i="9" r="T152"/>
  <c r="P172"/>
  <c r="BK203"/>
  <c r="BK202"/>
  <c r="J202"/>
  <c r="J75"/>
  <c i="10" r="R180"/>
  <c r="P252"/>
  <c r="P251"/>
  <c i="12" r="P117"/>
  <c i="13" r="R127"/>
  <c i="14" r="BK82"/>
  <c i="10" r="BK180"/>
  <c r="J180"/>
  <c r="J74"/>
  <c r="T252"/>
  <c r="T251"/>
  <c r="P346"/>
  <c r="P373"/>
  <c i="12" r="T117"/>
  <c i="13" r="BK94"/>
  <c i="14" r="R82"/>
  <c i="6" r="P95"/>
  <c r="P87"/>
  <c i="1" r="AU60"/>
  <c i="7" r="R87"/>
  <c r="R86"/>
  <c i="8" r="T154"/>
  <c r="T102"/>
  <c r="T229"/>
  <c i="9" r="P152"/>
  <c r="BK172"/>
  <c r="J172"/>
  <c r="J71"/>
  <c r="T227"/>
  <c i="10" r="BK117"/>
  <c r="R316"/>
  <c r="R315"/>
  <c r="R357"/>
  <c i="11" r="T93"/>
  <c r="T92"/>
  <c i="13" r="R94"/>
  <c i="14" r="P82"/>
  <c i="2" r="T91"/>
  <c r="R113"/>
  <c r="T143"/>
  <c r="T213"/>
  <c i="3" r="R88"/>
  <c r="R87"/>
  <c i="4" r="R87"/>
  <c r="R86"/>
  <c i="6" r="BK95"/>
  <c r="BK87"/>
  <c r="J87"/>
  <c i="8" r="R175"/>
  <c r="R204"/>
  <c r="P221"/>
  <c r="R250"/>
  <c r="R249"/>
  <c i="9" r="BK162"/>
  <c r="J162"/>
  <c r="J69"/>
  <c r="P203"/>
  <c r="P202"/>
  <c r="P240"/>
  <c i="12" r="T88"/>
  <c r="T87"/>
  <c i="14" r="P92"/>
  <c i="2" r="BK113"/>
  <c r="J113"/>
  <c r="J65"/>
  <c r="P113"/>
  <c r="BK143"/>
  <c r="J143"/>
  <c r="J66"/>
  <c r="P143"/>
  <c r="BK213"/>
  <c r="J213"/>
  <c r="J68"/>
  <c i="3" r="P140"/>
  <c i="4" r="BK87"/>
  <c r="J87"/>
  <c r="J64"/>
  <c i="5" r="P87"/>
  <c r="P86"/>
  <c i="1" r="AU59"/>
  <c i="6" r="T95"/>
  <c i="8" r="T175"/>
  <c r="T197"/>
  <c r="R229"/>
  <c i="9" r="T143"/>
  <c r="T103"/>
  <c r="T102"/>
  <c r="T101"/>
  <c r="T172"/>
  <c r="T161"/>
  <c r="T203"/>
  <c r="T202"/>
  <c r="T240"/>
  <c i="10" r="P316"/>
  <c r="P315"/>
  <c r="BK346"/>
  <c r="J346"/>
  <c r="J87"/>
  <c r="R373"/>
  <c i="14" r="R92"/>
  <c i="2" r="BK91"/>
  <c r="J91"/>
  <c r="J64"/>
  <c r="T113"/>
  <c r="R143"/>
  <c r="P213"/>
  <c i="3" r="P88"/>
  <c i="5" r="R87"/>
  <c r="R86"/>
  <c i="6" r="R95"/>
  <c i="7" r="P87"/>
  <c r="P86"/>
  <c i="1" r="AU61"/>
  <c i="8" r="R165"/>
  <c r="BK204"/>
  <c r="J204"/>
  <c r="J71"/>
  <c r="P229"/>
  <c r="T250"/>
  <c r="T249"/>
  <c i="10" r="P180"/>
  <c r="BK252"/>
  <c r="J252"/>
  <c r="J80"/>
  <c r="P357"/>
  <c i="11" r="BK93"/>
  <c r="BK92"/>
  <c r="J92"/>
  <c i="12" r="R88"/>
  <c r="R87"/>
  <c i="14" r="T82"/>
  <c r="BK92"/>
  <c r="J92"/>
  <c r="J61"/>
  <c r="T92"/>
  <c i="8" r="BK102"/>
  <c r="J102"/>
  <c r="J65"/>
  <c r="BK245"/>
  <c r="J245"/>
  <c r="J74"/>
  <c i="9" r="BK243"/>
  <c r="J243"/>
  <c r="J79"/>
  <c i="13" r="BK89"/>
  <c r="J89"/>
  <c r="J64"/>
  <c i="10" r="BK238"/>
  <c r="J238"/>
  <c r="J78"/>
  <c r="BK162"/>
  <c r="J162"/>
  <c r="J73"/>
  <c r="BK131"/>
  <c r="J131"/>
  <c r="J71"/>
  <c r="BK201"/>
  <c r="J201"/>
  <c r="J75"/>
  <c i="9" r="BK240"/>
  <c r="J240"/>
  <c r="J78"/>
  <c i="10" r="BK369"/>
  <c r="J369"/>
  <c r="J89"/>
  <c i="8" r="BK193"/>
  <c r="J193"/>
  <c r="J69"/>
  <c i="9" r="BK194"/>
  <c r="J194"/>
  <c r="J73"/>
  <c r="BK198"/>
  <c r="J198"/>
  <c r="J74"/>
  <c r="BK168"/>
  <c r="J168"/>
  <c r="J70"/>
  <c r="BK190"/>
  <c r="J190"/>
  <c r="J72"/>
  <c i="10" r="BK215"/>
  <c r="J215"/>
  <c r="J77"/>
  <c r="BK291"/>
  <c r="J291"/>
  <c r="J81"/>
  <c r="BK341"/>
  <c r="J341"/>
  <c r="J86"/>
  <c i="8" r="BK257"/>
  <c r="J257"/>
  <c r="J77"/>
  <c r="BK260"/>
  <c r="J260"/>
  <c r="J78"/>
  <c i="9" r="BK103"/>
  <c r="J103"/>
  <c r="J65"/>
  <c i="10" r="BK309"/>
  <c r="J309"/>
  <c r="J83"/>
  <c i="14" r="E71"/>
  <c i="13" r="J94"/>
  <c r="J65"/>
  <c i="14" r="BE96"/>
  <c r="J75"/>
  <c r="BE89"/>
  <c r="BE102"/>
  <c r="F55"/>
  <c r="BE86"/>
  <c r="BE99"/>
  <c r="BE83"/>
  <c r="BE93"/>
  <c i="13" r="E50"/>
  <c r="J82"/>
  <c r="BE144"/>
  <c r="BE164"/>
  <c r="BE208"/>
  <c r="BE212"/>
  <c r="BE248"/>
  <c r="BE123"/>
  <c r="BE132"/>
  <c r="BE260"/>
  <c r="BE119"/>
  <c r="BE140"/>
  <c r="BE176"/>
  <c r="BE200"/>
  <c r="BE228"/>
  <c r="BE232"/>
  <c r="BE268"/>
  <c r="BE103"/>
  <c r="BE128"/>
  <c r="BE136"/>
  <c r="BE180"/>
  <c r="BE204"/>
  <c r="F59"/>
  <c r="BE99"/>
  <c r="BE148"/>
  <c r="BE192"/>
  <c r="BE264"/>
  <c r="BE272"/>
  <c r="BE160"/>
  <c i="12" r="BK87"/>
  <c r="J87"/>
  <c r="J63"/>
  <c i="13" r="BE107"/>
  <c r="BE156"/>
  <c r="BE188"/>
  <c r="BE220"/>
  <c r="BE236"/>
  <c r="BE240"/>
  <c r="BE256"/>
  <c r="BE168"/>
  <c r="BE224"/>
  <c r="BE216"/>
  <c r="BE244"/>
  <c r="BE90"/>
  <c r="BE95"/>
  <c r="BE111"/>
  <c r="BE115"/>
  <c r="BE152"/>
  <c r="BE172"/>
  <c r="BE252"/>
  <c r="BE184"/>
  <c r="BE196"/>
  <c i="11" r="J93"/>
  <c r="J68"/>
  <c i="12" r="BE89"/>
  <c r="E75"/>
  <c i="11" r="J67"/>
  <c i="12" r="F84"/>
  <c r="BE93"/>
  <c r="BE122"/>
  <c r="BE134"/>
  <c r="J81"/>
  <c r="BE109"/>
  <c r="BE113"/>
  <c r="BE130"/>
  <c r="BE142"/>
  <c r="BE105"/>
  <c r="BE97"/>
  <c r="BE118"/>
  <c r="BE126"/>
  <c r="BE146"/>
  <c r="BE101"/>
  <c r="BE138"/>
  <c i="10" r="BK308"/>
  <c r="J308"/>
  <c r="J82"/>
  <c i="11" r="BE98"/>
  <c r="BE106"/>
  <c r="BE122"/>
  <c r="BE162"/>
  <c i="10" r="J316"/>
  <c r="J85"/>
  <c i="11" r="BE102"/>
  <c r="BE114"/>
  <c r="BE134"/>
  <c r="BE150"/>
  <c i="10" r="J117"/>
  <c r="J70"/>
  <c i="11" r="F63"/>
  <c r="BE138"/>
  <c r="BE146"/>
  <c r="BE94"/>
  <c r="BE126"/>
  <c r="BE166"/>
  <c i="10" r="BK214"/>
  <c r="J214"/>
  <c r="J76"/>
  <c i="11" r="E52"/>
  <c r="BE154"/>
  <c i="10" r="BK251"/>
  <c r="J251"/>
  <c r="J79"/>
  <c i="11" r="J86"/>
  <c r="BE130"/>
  <c r="BE142"/>
  <c r="BE118"/>
  <c r="BE158"/>
  <c r="BE110"/>
  <c i="10" r="E100"/>
  <c r="BE216"/>
  <c i="9" r="BK102"/>
  <c r="J203"/>
  <c r="J76"/>
  <c i="10" r="BE127"/>
  <c r="BE361"/>
  <c r="BE366"/>
  <c r="J108"/>
  <c r="BE181"/>
  <c r="BE269"/>
  <c r="BE358"/>
  <c r="BE283"/>
  <c r="BE347"/>
  <c r="BE342"/>
  <c r="BE370"/>
  <c r="BE378"/>
  <c r="BE118"/>
  <c r="BE123"/>
  <c r="BE300"/>
  <c r="BE145"/>
  <c r="F63"/>
  <c r="BE175"/>
  <c r="BE186"/>
  <c r="BE196"/>
  <c r="BE239"/>
  <c r="BE317"/>
  <c r="BE352"/>
  <c r="BE374"/>
  <c r="BE381"/>
  <c r="BE253"/>
  <c r="BE277"/>
  <c r="BE292"/>
  <c r="BE334"/>
  <c r="BE132"/>
  <c r="BE163"/>
  <c r="BE202"/>
  <c r="BE227"/>
  <c r="BE261"/>
  <c r="BE310"/>
  <c r="BE325"/>
  <c r="BE191"/>
  <c i="9" r="BE104"/>
  <c r="BE140"/>
  <c r="BE217"/>
  <c r="BE220"/>
  <c r="BE184"/>
  <c r="BE199"/>
  <c r="BE223"/>
  <c r="BE215"/>
  <c r="BE228"/>
  <c r="BE234"/>
  <c r="BE237"/>
  <c r="BE241"/>
  <c r="E50"/>
  <c r="J95"/>
  <c r="BE107"/>
  <c r="BE113"/>
  <c r="BE117"/>
  <c r="BE153"/>
  <c r="BE187"/>
  <c r="BE191"/>
  <c r="BE195"/>
  <c r="BE207"/>
  <c r="BE225"/>
  <c r="BE231"/>
  <c r="BE179"/>
  <c r="BE181"/>
  <c r="BE244"/>
  <c r="BE120"/>
  <c r="BE122"/>
  <c r="BE173"/>
  <c i="8" r="J250"/>
  <c r="J76"/>
  <c i="9" r="F98"/>
  <c r="BE128"/>
  <c r="BE110"/>
  <c r="BE144"/>
  <c r="BE148"/>
  <c r="BE157"/>
  <c r="BE176"/>
  <c r="BE210"/>
  <c r="BE125"/>
  <c r="BE165"/>
  <c r="BE169"/>
  <c r="BE137"/>
  <c r="BE131"/>
  <c r="BE134"/>
  <c r="BE163"/>
  <c r="BE212"/>
  <c i="8" r="BK101"/>
  <c r="J101"/>
  <c r="J64"/>
  <c i="9" r="BE204"/>
  <c i="8" r="F97"/>
  <c r="BE140"/>
  <c r="BE143"/>
  <c r="BE222"/>
  <c r="BE235"/>
  <c r="BE240"/>
  <c r="BE246"/>
  <c r="BE251"/>
  <c r="BE254"/>
  <c r="BE134"/>
  <c r="BE137"/>
  <c r="BE176"/>
  <c r="BE185"/>
  <c r="BE205"/>
  <c r="BE261"/>
  <c r="J56"/>
  <c r="BE207"/>
  <c r="BE215"/>
  <c r="BE103"/>
  <c r="BE110"/>
  <c r="BE129"/>
  <c r="BE146"/>
  <c r="BE149"/>
  <c r="BE152"/>
  <c r="BE258"/>
  <c i="7" r="BK86"/>
  <c r="J86"/>
  <c r="J63"/>
  <c i="8" r="BE201"/>
  <c r="BE166"/>
  <c r="BE179"/>
  <c r="BE182"/>
  <c r="E50"/>
  <c r="BE209"/>
  <c r="BE212"/>
  <c r="BE218"/>
  <c r="BE119"/>
  <c r="BE122"/>
  <c r="BE187"/>
  <c r="BE198"/>
  <c r="BE226"/>
  <c r="BE113"/>
  <c r="BE190"/>
  <c r="BE194"/>
  <c r="BE171"/>
  <c r="BE116"/>
  <c r="BE126"/>
  <c r="BE131"/>
  <c r="BE106"/>
  <c r="BE155"/>
  <c r="BE160"/>
  <c r="BE230"/>
  <c i="6" r="J95"/>
  <c r="J65"/>
  <c i="7" r="J80"/>
  <c r="F59"/>
  <c r="BE91"/>
  <c r="BE88"/>
  <c i="6" r="J63"/>
  <c i="7" r="E50"/>
  <c r="BE99"/>
  <c r="BE103"/>
  <c r="BE95"/>
  <c i="6" r="E75"/>
  <c r="BE99"/>
  <c r="BE111"/>
  <c r="BE117"/>
  <c r="BE243"/>
  <c r="BE252"/>
  <c r="F84"/>
  <c r="BE144"/>
  <c r="BE153"/>
  <c r="BE240"/>
  <c r="BE92"/>
  <c r="BE96"/>
  <c r="BE102"/>
  <c r="BE126"/>
  <c r="BE195"/>
  <c r="BE213"/>
  <c r="BE216"/>
  <c r="BE222"/>
  <c r="BE225"/>
  <c r="BE237"/>
  <c r="BE246"/>
  <c r="BE255"/>
  <c r="BE108"/>
  <c r="BE231"/>
  <c r="BE141"/>
  <c r="BE204"/>
  <c r="BE207"/>
  <c r="BE249"/>
  <c r="BE258"/>
  <c r="BE123"/>
  <c r="BE135"/>
  <c r="BE156"/>
  <c r="BE261"/>
  <c i="5" r="BK86"/>
  <c r="J86"/>
  <c i="6" r="BE105"/>
  <c r="BE114"/>
  <c r="BE159"/>
  <c r="BE183"/>
  <c r="BE192"/>
  <c r="BE210"/>
  <c r="BE219"/>
  <c r="BE89"/>
  <c r="BE162"/>
  <c r="BE165"/>
  <c r="BE168"/>
  <c r="BE186"/>
  <c r="BE189"/>
  <c r="BE201"/>
  <c r="BE234"/>
  <c r="BE174"/>
  <c r="J56"/>
  <c r="BE129"/>
  <c r="BE132"/>
  <c r="BE180"/>
  <c r="BE228"/>
  <c r="BE171"/>
  <c r="BE120"/>
  <c r="BE138"/>
  <c r="BE147"/>
  <c r="BE150"/>
  <c r="BE177"/>
  <c r="BE198"/>
  <c i="5" r="BE112"/>
  <c r="BE91"/>
  <c r="BE100"/>
  <c r="BE106"/>
  <c r="BE183"/>
  <c r="F59"/>
  <c r="BE88"/>
  <c r="BE103"/>
  <c r="BE178"/>
  <c i="4" r="BK86"/>
  <c r="J86"/>
  <c r="J63"/>
  <c i="5" r="E50"/>
  <c r="BE127"/>
  <c r="BE157"/>
  <c r="BE185"/>
  <c r="BE136"/>
  <c r="BE154"/>
  <c r="BE148"/>
  <c r="BE163"/>
  <c r="BE172"/>
  <c r="J80"/>
  <c r="BE109"/>
  <c r="BE118"/>
  <c r="BE133"/>
  <c r="BE145"/>
  <c r="BE151"/>
  <c r="BE160"/>
  <c r="BE166"/>
  <c r="BE169"/>
  <c r="BE181"/>
  <c r="BE94"/>
  <c r="BE97"/>
  <c r="BE124"/>
  <c r="BE130"/>
  <c r="BE115"/>
  <c r="BE121"/>
  <c r="BE139"/>
  <c r="BE142"/>
  <c r="BE175"/>
  <c i="4" r="F83"/>
  <c r="E50"/>
  <c r="J80"/>
  <c r="BE112"/>
  <c r="BE133"/>
  <c r="BE265"/>
  <c r="BE118"/>
  <c r="BE136"/>
  <c r="BE148"/>
  <c r="BE154"/>
  <c r="BE157"/>
  <c r="BE178"/>
  <c r="BE199"/>
  <c r="BE205"/>
  <c r="BE223"/>
  <c r="BE253"/>
  <c r="BE160"/>
  <c r="BE172"/>
  <c r="BE202"/>
  <c r="BE214"/>
  <c r="BE217"/>
  <c r="BE229"/>
  <c r="BE244"/>
  <c r="BE250"/>
  <c r="BE256"/>
  <c r="BE259"/>
  <c r="BE262"/>
  <c i="3" r="BK87"/>
  <c r="J87"/>
  <c i="4" r="BE127"/>
  <c r="BE163"/>
  <c r="BE238"/>
  <c r="BE247"/>
  <c r="BE121"/>
  <c r="BE193"/>
  <c r="BE211"/>
  <c r="BE220"/>
  <c r="BE124"/>
  <c r="BE130"/>
  <c r="BE166"/>
  <c r="BE226"/>
  <c r="BE241"/>
  <c r="BE88"/>
  <c r="BE100"/>
  <c r="BE106"/>
  <c r="BE109"/>
  <c r="BE115"/>
  <c r="BE151"/>
  <c r="BE169"/>
  <c r="BE232"/>
  <c r="BE235"/>
  <c r="BE91"/>
  <c r="BE94"/>
  <c r="BE139"/>
  <c r="BE142"/>
  <c r="BE145"/>
  <c r="BE175"/>
  <c r="BE181"/>
  <c r="BE184"/>
  <c r="BE187"/>
  <c r="BE196"/>
  <c r="BE208"/>
  <c r="BE97"/>
  <c r="BE103"/>
  <c r="BE190"/>
  <c i="3" r="F59"/>
  <c r="BE122"/>
  <c r="BE174"/>
  <c r="BE98"/>
  <c r="BE113"/>
  <c r="BE125"/>
  <c r="BE150"/>
  <c r="BE153"/>
  <c r="BE156"/>
  <c r="BE162"/>
  <c r="BE183"/>
  <c r="BE189"/>
  <c r="BE198"/>
  <c r="BE89"/>
  <c r="BE92"/>
  <c r="BE110"/>
  <c r="BE171"/>
  <c r="BE225"/>
  <c r="BE237"/>
  <c r="BE270"/>
  <c i="2" r="BK90"/>
  <c r="J90"/>
  <c r="J63"/>
  <c i="3" r="BE104"/>
  <c r="BE119"/>
  <c r="BE147"/>
  <c r="BE186"/>
  <c r="BE234"/>
  <c r="BE252"/>
  <c r="BE165"/>
  <c r="BE177"/>
  <c r="BE219"/>
  <c r="BE222"/>
  <c r="BE255"/>
  <c r="BE267"/>
  <c r="BE273"/>
  <c r="BE275"/>
  <c r="BE192"/>
  <c r="BE231"/>
  <c r="BE246"/>
  <c r="J81"/>
  <c r="BE116"/>
  <c r="BE141"/>
  <c r="BE159"/>
  <c r="BE168"/>
  <c r="BE180"/>
  <c r="BE261"/>
  <c r="BE134"/>
  <c r="BE137"/>
  <c r="BE144"/>
  <c r="BE195"/>
  <c r="BE204"/>
  <c r="BE240"/>
  <c r="BE258"/>
  <c r="E50"/>
  <c r="BE201"/>
  <c r="BE95"/>
  <c r="BE107"/>
  <c r="BE249"/>
  <c r="BE264"/>
  <c r="BE101"/>
  <c r="BE128"/>
  <c r="BE131"/>
  <c r="BE207"/>
  <c r="BE210"/>
  <c r="BE213"/>
  <c r="BE216"/>
  <c r="BE228"/>
  <c r="BE243"/>
  <c i="2" r="BE151"/>
  <c r="BE154"/>
  <c r="BE229"/>
  <c r="J56"/>
  <c r="BE120"/>
  <c r="BE126"/>
  <c r="BE137"/>
  <c r="BE147"/>
  <c r="BE194"/>
  <c r="BE226"/>
  <c r="F87"/>
  <c r="BE160"/>
  <c r="E50"/>
  <c r="BE92"/>
  <c r="BE157"/>
  <c r="BE184"/>
  <c r="BE211"/>
  <c r="BE223"/>
  <c r="BE140"/>
  <c r="BE144"/>
  <c r="BE181"/>
  <c r="BE204"/>
  <c r="BE214"/>
  <c r="BE217"/>
  <c r="BE220"/>
  <c r="BE95"/>
  <c r="BE110"/>
  <c r="BE114"/>
  <c r="BE206"/>
  <c r="BE98"/>
  <c r="BE117"/>
  <c r="BE101"/>
  <c r="BE107"/>
  <c r="BE166"/>
  <c r="BE190"/>
  <c r="BE130"/>
  <c r="BE133"/>
  <c r="BE175"/>
  <c r="BE172"/>
  <c r="BE123"/>
  <c r="BE163"/>
  <c r="BE178"/>
  <c r="BE198"/>
  <c r="BE202"/>
  <c r="BE209"/>
  <c r="BE104"/>
  <c r="BE169"/>
  <c r="BE187"/>
  <c i="10" r="F40"/>
  <c i="1" r="BC66"/>
  <c i="14" r="F36"/>
  <c i="1" r="BC70"/>
  <c i="5" r="F36"/>
  <c i="1" r="BA59"/>
  <c i="10" r="F39"/>
  <c i="1" r="BB66"/>
  <c i="13" r="F39"/>
  <c i="1" r="BD69"/>
  <c i="6" r="F39"/>
  <c i="1" r="BD60"/>
  <c i="9" r="F37"/>
  <c i="1" r="BB64"/>
  <c i="2" r="F39"/>
  <c i="1" r="BD56"/>
  <c i="3" r="J32"/>
  <c i="7" r="F38"/>
  <c i="1" r="BC61"/>
  <c i="8" r="J36"/>
  <c i="1" r="AW63"/>
  <c i="14" r="F37"/>
  <c i="1" r="BD70"/>
  <c i="4" r="J36"/>
  <c i="1" r="AW58"/>
  <c i="6" r="F36"/>
  <c i="1" r="BA60"/>
  <c i="6" r="F38"/>
  <c i="1" r="BC60"/>
  <c i="12" r="F36"/>
  <c i="1" r="BA68"/>
  <c i="7" r="F39"/>
  <c i="1" r="BD61"/>
  <c i="11" r="F38"/>
  <c i="1" r="BA67"/>
  <c i="6" r="J32"/>
  <c i="4" r="F36"/>
  <c i="1" r="BA58"/>
  <c i="11" r="F40"/>
  <c i="1" r="BC67"/>
  <c i="13" r="F38"/>
  <c i="1" r="BC69"/>
  <c i="11" r="F41"/>
  <c i="1" r="BD67"/>
  <c i="7" r="J36"/>
  <c i="1" r="AW61"/>
  <c i="14" r="F35"/>
  <c i="1" r="BB70"/>
  <c i="6" r="F37"/>
  <c i="1" r="BB60"/>
  <c i="13" r="F37"/>
  <c i="1" r="BB69"/>
  <c i="2" r="F37"/>
  <c i="1" r="BB56"/>
  <c i="3" r="F37"/>
  <c i="1" r="BB57"/>
  <c i="14" r="F34"/>
  <c i="1" r="BA70"/>
  <c i="8" r="F37"/>
  <c i="1" r="BB63"/>
  <c i="11" r="J38"/>
  <c i="1" r="AW67"/>
  <c i="3" r="F39"/>
  <c i="1" r="BD57"/>
  <c i="4" r="F37"/>
  <c i="1" r="BB58"/>
  <c i="12" r="F39"/>
  <c i="1" r="BD68"/>
  <c i="2" r="J36"/>
  <c i="1" r="AW56"/>
  <c i="14" r="J34"/>
  <c i="1" r="AW70"/>
  <c i="10" r="F38"/>
  <c i="1" r="BA66"/>
  <c i="9" r="F38"/>
  <c i="1" r="BC64"/>
  <c i="12" r="J36"/>
  <c i="1" r="AW68"/>
  <c i="8" r="F38"/>
  <c i="1" r="BC63"/>
  <c i="5" r="F37"/>
  <c i="1" r="BB59"/>
  <c i="8" r="F39"/>
  <c i="1" r="BD63"/>
  <c i="9" r="F39"/>
  <c i="1" r="BD64"/>
  <c i="11" r="J34"/>
  <c i="4" r="F38"/>
  <c i="1" r="BC58"/>
  <c i="12" r="F38"/>
  <c i="1" r="BC68"/>
  <c i="5" r="F39"/>
  <c i="1" r="BD59"/>
  <c i="10" r="F41"/>
  <c i="1" r="BD66"/>
  <c i="11" r="F39"/>
  <c i="1" r="BB67"/>
  <c i="9" r="J36"/>
  <c i="1" r="AW64"/>
  <c i="13" r="J36"/>
  <c i="1" r="AW69"/>
  <c i="8" r="F36"/>
  <c i="1" r="BA63"/>
  <c i="5" r="J32"/>
  <c i="7" r="F37"/>
  <c i="1" r="BB61"/>
  <c i="3" r="F36"/>
  <c i="1" r="BA57"/>
  <c i="7" r="F36"/>
  <c i="1" r="BA61"/>
  <c r="AS62"/>
  <c i="5" r="F38"/>
  <c i="1" r="BC59"/>
  <c i="2" r="F38"/>
  <c i="1" r="BC56"/>
  <c i="2" r="F36"/>
  <c i="1" r="BA56"/>
  <c i="4" r="F39"/>
  <c i="1" r="BD58"/>
  <c i="9" r="F36"/>
  <c i="1" r="BA64"/>
  <c i="10" r="J38"/>
  <c i="1" r="AW66"/>
  <c i="6" r="J36"/>
  <c i="1" r="AW60"/>
  <c i="5" r="J36"/>
  <c i="1" r="AW59"/>
  <c i="3" r="J36"/>
  <c i="1" r="AW57"/>
  <c i="12" r="F37"/>
  <c i="1" r="BB68"/>
  <c i="3" r="F38"/>
  <c i="1" r="BC57"/>
  <c i="13" r="F36"/>
  <c i="1" r="BA69"/>
  <c i="8" l="1" r="T101"/>
  <c r="T100"/>
  <c r="R102"/>
  <c r="R101"/>
  <c r="R100"/>
  <c i="3" r="P87"/>
  <c i="1" r="AU57"/>
  <c i="8" r="P101"/>
  <c r="P100"/>
  <c i="1" r="AU63"/>
  <c i="9" r="R103"/>
  <c r="R102"/>
  <c r="P103"/>
  <c r="P102"/>
  <c i="13" r="R88"/>
  <c i="10" r="BK315"/>
  <c r="J315"/>
  <c r="J84"/>
  <c i="2" r="R90"/>
  <c i="13" r="P88"/>
  <c i="1" r="AU69"/>
  <c i="10" r="BK116"/>
  <c r="J116"/>
  <c r="J69"/>
  <c i="6" r="T87"/>
  <c r="R87"/>
  <c i="9" r="P161"/>
  <c r="P101"/>
  <c i="1" r="AU64"/>
  <c i="14" r="P81"/>
  <c i="1" r="AU70"/>
  <c i="12" r="P87"/>
  <c i="1" r="AU68"/>
  <c i="2" r="P90"/>
  <c i="1" r="AU56"/>
  <c i="13" r="BK88"/>
  <c r="J88"/>
  <c r="T88"/>
  <c i="10" r="T315"/>
  <c i="14" r="T81"/>
  <c i="10" r="R116"/>
  <c r="R115"/>
  <c r="R114"/>
  <c i="9" r="R202"/>
  <c r="R101"/>
  <c i="2" r="T90"/>
  <c i="14" r="R81"/>
  <c r="BK81"/>
  <c r="J81"/>
  <c r="J59"/>
  <c i="10" r="P116"/>
  <c r="P115"/>
  <c r="P114"/>
  <c i="1" r="AU66"/>
  <c i="10" r="T116"/>
  <c r="T115"/>
  <c r="T114"/>
  <c i="1" r="AG67"/>
  <c r="AG60"/>
  <c i="14" r="J82"/>
  <c r="J60"/>
  <c i="9" r="BK161"/>
  <c r="J161"/>
  <c r="J68"/>
  <c i="10" r="BK115"/>
  <c r="J115"/>
  <c r="J68"/>
  <c i="9" r="J102"/>
  <c r="J64"/>
  <c i="8" r="BK100"/>
  <c r="J100"/>
  <c r="J63"/>
  <c i="1" r="AG59"/>
  <c i="5" r="J63"/>
  <c i="1" r="AG57"/>
  <c i="3" r="J63"/>
  <c i="12" r="F35"/>
  <c i="1" r="AZ68"/>
  <c i="13" r="F35"/>
  <c i="1" r="AZ69"/>
  <c r="BA55"/>
  <c r="AW55"/>
  <c i="2" r="F35"/>
  <c i="1" r="AZ56"/>
  <c r="BB65"/>
  <c r="AX65"/>
  <c i="5" r="J35"/>
  <c i="1" r="AV59"/>
  <c r="AT59"/>
  <c r="AN59"/>
  <c r="BA65"/>
  <c r="AW65"/>
  <c i="13" r="J32"/>
  <c i="1" r="AG69"/>
  <c r="AU65"/>
  <c i="12" r="J32"/>
  <c i="1" r="AG68"/>
  <c i="13" r="J35"/>
  <c i="1" r="AV69"/>
  <c r="AT69"/>
  <c r="AN69"/>
  <c i="9" r="J35"/>
  <c i="1" r="AV64"/>
  <c r="AT64"/>
  <c i="8" r="J35"/>
  <c i="1" r="AV63"/>
  <c r="AT63"/>
  <c i="2" r="J32"/>
  <c i="1" r="AG56"/>
  <c r="BD65"/>
  <c i="9" r="F35"/>
  <c i="1" r="AZ64"/>
  <c i="7" r="J32"/>
  <c i="1" r="AG61"/>
  <c r="BC65"/>
  <c r="AY65"/>
  <c r="BD55"/>
  <c i="8" r="F35"/>
  <c i="1" r="AZ63"/>
  <c i="12" r="J35"/>
  <c i="1" r="AV68"/>
  <c r="AT68"/>
  <c i="14" r="J33"/>
  <c i="1" r="AV70"/>
  <c r="AT70"/>
  <c i="7" r="J35"/>
  <c i="1" r="AV61"/>
  <c r="AT61"/>
  <c i="4" r="J35"/>
  <c i="1" r="AV58"/>
  <c r="AT58"/>
  <c r="AS54"/>
  <c i="4" r="F35"/>
  <c i="1" r="AZ58"/>
  <c i="14" r="F33"/>
  <c i="1" r="AZ70"/>
  <c r="BB55"/>
  <c r="AX55"/>
  <c i="5" r="F35"/>
  <c i="1" r="AZ59"/>
  <c i="7" r="F35"/>
  <c i="1" r="AZ61"/>
  <c r="AU55"/>
  <c i="4" r="J32"/>
  <c i="1" r="AG58"/>
  <c r="BC55"/>
  <c r="AY55"/>
  <c i="6" r="F35"/>
  <c i="1" r="AZ60"/>
  <c i="2" r="J35"/>
  <c i="1" r="AV56"/>
  <c r="AT56"/>
  <c i="11" r="F37"/>
  <c i="1" r="AZ67"/>
  <c i="10" r="F37"/>
  <c i="1" r="AZ66"/>
  <c i="10" r="J37"/>
  <c i="1" r="AV66"/>
  <c r="AT66"/>
  <c i="6" r="J35"/>
  <c i="1" r="AV60"/>
  <c r="AT60"/>
  <c r="AN60"/>
  <c i="3" r="F35"/>
  <c i="1" r="AZ57"/>
  <c i="3" r="J35"/>
  <c i="1" r="AV57"/>
  <c r="AT57"/>
  <c r="AN57"/>
  <c i="11" r="J37"/>
  <c i="1" r="AV67"/>
  <c r="AT67"/>
  <c r="AN67"/>
  <c i="13" l="1" r="J63"/>
  <c i="9" r="BK101"/>
  <c r="J101"/>
  <c i="1" r="AN68"/>
  <c i="13" r="J41"/>
  <c i="12" r="J41"/>
  <c i="10" r="BK114"/>
  <c r="J114"/>
  <c r="J67"/>
  <c i="11" r="J43"/>
  <c i="1" r="AN61"/>
  <c i="7" r="J41"/>
  <c i="6" r="J41"/>
  <c i="1" r="AN58"/>
  <c i="5" r="J41"/>
  <c i="4" r="J41"/>
  <c i="1" r="AN56"/>
  <c i="3" r="J41"/>
  <c i="2" r="J41"/>
  <c i="1" r="AG55"/>
  <c r="AZ65"/>
  <c r="AV65"/>
  <c r="AT65"/>
  <c r="BD62"/>
  <c i="9" r="J32"/>
  <c i="1" r="AG64"/>
  <c r="AU62"/>
  <c i="8" r="J32"/>
  <c i="1" r="AG63"/>
  <c r="AZ55"/>
  <c i="14" r="J30"/>
  <c i="1" r="AG70"/>
  <c r="BB62"/>
  <c r="AX62"/>
  <c r="BC62"/>
  <c r="AY62"/>
  <c r="BA62"/>
  <c r="AW62"/>
  <c i="14" l="1" r="J39"/>
  <c i="9" r="J41"/>
  <c r="J63"/>
  <c i="8" r="J41"/>
  <c i="1" r="AN63"/>
  <c r="AN70"/>
  <c r="AN64"/>
  <c r="AU54"/>
  <c r="AZ62"/>
  <c r="AV62"/>
  <c r="AT62"/>
  <c r="BC54"/>
  <c r="AY54"/>
  <c r="AV55"/>
  <c r="AT55"/>
  <c r="AN55"/>
  <c i="10" r="J34"/>
  <c i="1" r="AG66"/>
  <c r="AG65"/>
  <c r="AG62"/>
  <c r="AG54"/>
  <c r="AK26"/>
  <c r="BD54"/>
  <c r="W33"/>
  <c r="BA54"/>
  <c r="AW54"/>
  <c r="AK30"/>
  <c r="BB54"/>
  <c r="W31"/>
  <c l="1" r="AN62"/>
  <c r="AN66"/>
  <c i="10" r="J43"/>
  <c i="1" r="AN65"/>
  <c r="W32"/>
  <c r="AZ54"/>
  <c r="W29"/>
  <c r="AX54"/>
  <c r="W30"/>
  <c l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<sst xmlns="http://schemas.openxmlformats.org/spreadsheetml/2006/main">
  <si>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</si>
  <si>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</si>
  <si>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</si>
  <si>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</si>
  <si>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</si>
  <si>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{3ac56014-9607-49c7-a7d5-258345a6f46a}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</si>
  <si>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</si>
  <si>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</si>
  <si>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</si>
  <si>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</si>
  <si>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</si>
  <si>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</si>
  <si>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</si>
  <si>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</si>
  <si>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HV_25_01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</si>
  <si>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</si>
  <si>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</si>
  <si>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ŽST Hrubá Voda - vymístění pracoviště ŘP</t>
  </si>
  <si>
    <t>KSO:</t>
  </si>
  <si>
    <t/>
  </si>
  <si>
    <t>CC-CZ:</t>
  </si>
  <si>
    <t>Místo:</t>
  </si>
  <si>
    <t xml:space="preserve"> </t>
  </si>
  <si>
    <t>Datum:</t>
  </si>
  <si>
    <t>30. 4. 2025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</si>
  <si>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</si>
  <si>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</si>
  <si>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</si>
  <si>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</si>
  <si>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</si>
  <si>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</si>
  <si>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</si>
  <si>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</si>
  <si>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</si>
  <si>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</si>
  <si>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</si>
  <si>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</si>
  <si>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</si>
  <si>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</si>
  <si>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</si>
  <si>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</si>
  <si>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</si>
  <si>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</si>
  <si>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</si>
  <si>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</si>
  <si>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</si>
  <si>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</si>
  <si>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</si>
  <si>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</si>
  <si>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</si>
  <si>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</si>
  <si>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</si>
  <si>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</si>
  <si>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</si>
  <si>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</si>
  <si>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</si>
  <si>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</si>
  <si>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</si>
  <si>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</si>
  <si>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</si>
  <si>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</si>
  <si>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</si>
  <si>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</si>
  <si>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</si>
  <si>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</si>
  <si>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</si>
  <si>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</si>
  <si>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</si>
  <si>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</si>
  <si>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</si>
  <si>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</si>
  <si>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</si>
  <si>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</si>
  <si>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D.1</t>
  </si>
  <si>
    <t>Technologická část</t>
  </si>
  <si>
    <t>STA</t>
  </si>
  <si>
    <t>1</t>
  </si>
  <si>
    <t>{8ab326b7-55d7-4d68-bd69-aa36aaf5972d}</t>
  </si>
  <si>
    <t>2</t>
  </si>
  <si>
    <t>/</t>
  </si>
  <si>
    <t>PS 11-01-11</t>
  </si>
  <si>
    <t>ŽST Hrubá Voda, úprava SZZ</t>
  </si>
  <si>
    <t>Soupis</t>
  </si>
  <si>
    <t>{4347282d-3b7d-4e21-828a-6616230f7c6a}</t>
  </si>
  <si>
    <t>PS 11-02-11</t>
  </si>
  <si>
    <t>ŽST Hrubá Voda, místní kabelizace</t>
  </si>
  <si>
    <t>{53433c6a-7ffd-427e-bd71-099e0e7fd0b5}</t>
  </si>
  <si>
    <t>PS 11-02-41</t>
  </si>
  <si>
    <t>ŽST Hrubá Voda, elektrická požární a zabezpečovací signalizace (EPS, EZS)</t>
  </si>
  <si>
    <t>{5b90e35d-56cb-4746-9849-be2526791ed2}</t>
  </si>
  <si>
    <t>PS 11-02-81</t>
  </si>
  <si>
    <t>ŽST Hrubá Voda, tratové rádiové spojení</t>
  </si>
  <si>
    <t>{ba1d9378-44ca-4efb-b23b-ef679371face}</t>
  </si>
  <si>
    <t>PS 11-02-91</t>
  </si>
  <si>
    <t>ŽST Hrubá Voda, jiné sdělovací zařízení</t>
  </si>
  <si>
    <t>{643e73f3-5b2d-4300-a595-d896de04b3bd}</t>
  </si>
  <si>
    <t>PS 11-03-71</t>
  </si>
  <si>
    <t>ŽST Hrubá Voda, ZZEE</t>
  </si>
  <si>
    <t>{8c64de51-46a8-4a87-b7d4-68cafb16dd0f}</t>
  </si>
  <si>
    <t>D.2</t>
  </si>
  <si>
    <t>Stavební část</t>
  </si>
  <si>
    <t>{33a3db31-ef9a-42f3-9916-a30853d96f07}</t>
  </si>
  <si>
    <t>SO 11-31-01</t>
  </si>
  <si>
    <t>ŽST Hrubá Voda, kanalizace splašková a deštová</t>
  </si>
  <si>
    <t>{c799f935-f8eb-4a12-aecc-d877f0fa0179}</t>
  </si>
  <si>
    <t>SO 11-32-01</t>
  </si>
  <si>
    <t>ŽST Hrubá Voda, vrt studna, vodovodní přípojka</t>
  </si>
  <si>
    <t>{652f0144-a6cc-464b-a186-e4a99de60256}</t>
  </si>
  <si>
    <t>SO 11-72-01</t>
  </si>
  <si>
    <t xml:space="preserve">ŽST Hrubá Voda, pracoviště  ŘP</t>
  </si>
  <si>
    <t>{1b593f25-6edc-4833-ab75-0499ffec2a76}</t>
  </si>
  <si>
    <t>SO 11-72-01.01</t>
  </si>
  <si>
    <t>3</t>
  </si>
  <si>
    <t>{7bf032ac-bad4-4243-91d8-d09c70d28c30}</t>
  </si>
  <si>
    <t>SO 11-72-01.02</t>
  </si>
  <si>
    <t>Elektro+hromosvod</t>
  </si>
  <si>
    <t>{0ad42872-7973-403e-88ff-8a712551aca9}</t>
  </si>
  <si>
    <t>SO 11-86-01</t>
  </si>
  <si>
    <t>ŽST Hrubá Voda, přípojka NN</t>
  </si>
  <si>
    <t>{79d131cf-88d1-43df-83ed-ae83c77afb9d}</t>
  </si>
  <si>
    <t>SO 11-86-02</t>
  </si>
  <si>
    <t>ŽST Hrubá Voda, úprava rozvodů NN, osvětlení a EOV</t>
  </si>
  <si>
    <t>{7c81a874-9906-4535-b511-37bb801a7448}</t>
  </si>
  <si>
    <t>SO 98-98</t>
  </si>
  <si>
    <t>Všeobecný objekt</t>
  </si>
  <si>
    <t>{f71422ee-076f-4e89-bdcc-4c704e9cd3f7}</t>
  </si>
  <si>
    <t>KRYCÍ LIST SOUPISU PRACÍ</t>
  </si>
  <si>
    <t>Objekt:</t>
  </si>
  <si>
    <t>D.1 - Technologická část</t>
  </si>
  <si>
    <t>Soupis:</t>
  </si>
  <si>
    <t>PS 11-01-11 - ŽST Hrubá Voda, úprava SZZ</t>
  </si>
  <si>
    <t>REKAPITULACE ČLENĚNÍ SOUPISU PRACÍ</t>
  </si>
  <si>
    <t>Kód dílu - Popis</t>
  </si>
  <si>
    <t>Cena celkem [CZK]</t>
  </si>
  <si>
    <t>-1</t>
  </si>
  <si>
    <t>1 - Zemní práce</t>
  </si>
  <si>
    <t>2 - Kabelizace</t>
  </si>
  <si>
    <t>3 - Zab. zař.</t>
  </si>
  <si>
    <t>4 - Provizorní zabezpečovací zařízení</t>
  </si>
  <si>
    <t>5 - Zkoušky, revize a dokumentace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</si>
  <si>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</si>
  <si>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</si>
  <si>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</si>
  <si>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</si>
  <si>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</si>
  <si>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</si>
  <si>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</si>
  <si>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</si>
  <si>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</si>
  <si>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</si>
  <si>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</si>
  <si>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</si>
  <si>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</si>
  <si>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</si>
  <si>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</si>
  <si>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</si>
  <si>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131834</t>
  </si>
  <si>
    <t>HLOUBENÍ JAM ZAPAŽ I NEPAŽ TŘ. II, ODVOZ DO 5KM</t>
  </si>
  <si>
    <t>M3</t>
  </si>
  <si>
    <t>OTSKP 2025</t>
  </si>
  <si>
    <t>4</t>
  </si>
  <si>
    <t>307752288</t>
  </si>
  <si>
    <t>PP</t>
  </si>
  <si>
    <t>PSC</t>
  </si>
  <si>
    <t>Poznámka k souboru cen:_x000d_
Položka zahrnuje:_x000d_
- vodorovnou a svislou dopravu,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pažení záporového 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uložení zeminy (na skládku, do násypu) ani poplatky za skládku, vykazují se v položce č.0141**</t>
  </si>
  <si>
    <t>132834</t>
  </si>
  <si>
    <t>HLOUBENÍ RÝH ŠÍŘ DO 2M PAŽ I NEPAŽ TŘ. II, ODVOZ DO 5KM</t>
  </si>
  <si>
    <t>-2035836547</t>
  </si>
  <si>
    <t>14173</t>
  </si>
  <si>
    <t>PROTLAČOVÁNÍ POTRUBÍ Z PLAST HMOT DN DO 200MM</t>
  </si>
  <si>
    <t>M</t>
  </si>
  <si>
    <t>1325422563</t>
  </si>
  <si>
    <t>Poznámka k souboru cen:_x000d_
Položka zahrnuje:_x000d_
- dodávku protlačovaného potrubí _x000d_
- veškeré pomocné práce (startovací zařízení, startovací a cílová jáma, opěrné a vodící bloky a pod.)_x000d_
Položka nezahrnuje:_x000d_
- x</t>
  </si>
  <si>
    <t>17411</t>
  </si>
  <si>
    <t>ZÁSYP JAM A RÝH ZEMINOU SE ZHUTNĚNÍM</t>
  </si>
  <si>
    <t>-71484811</t>
  </si>
  <si>
    <t>Poznámka k souboru cen:_x000d_
Položka zahrnuje:_x000d_
- kompletní provedení zemní konstrukce vč. výběru vhodného materiálu_x000d_
- úprava ukládaného materiálu vlhčením, tříděním, promícháním nebo vysoušením, příp. jiné úpravy za účelem zlepšení jeho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pomocné konstrukce umožňující provedení zemní konstrukce (příjezdy, sjezdy, nájezdy, lešení, podpěrné konstrukce, přemostění, zpevněné plochy, zakrytí a pod.)_x000d_
Položka nezahrnuje:_x000d_
- x</t>
  </si>
  <si>
    <t>5</t>
  </si>
  <si>
    <t>702111</t>
  </si>
  <si>
    <t>KABELOVÝ ŽLAB ZEMNÍ VČETNĚ KRYTU SVĚTLÉ ŠÍŘKY DO 120 MM</t>
  </si>
  <si>
    <t>568573845</t>
  </si>
  <si>
    <t>Poznámka k souboru cen:_x000d_
1. Položka obsahuje:_x000d_
 – přípravu podkladu pro osazení_x000d_
2. Položka neobsahuje:_x000d_
 X_x000d_
3. Způsob měření:_x000d_
Měří se metr délkový.</t>
  </si>
  <si>
    <t>6</t>
  </si>
  <si>
    <t>702112</t>
  </si>
  <si>
    <t>KABELOVÝ ŽLAB ZEMNÍ VČETNĚ KRYTU SVĚTLÉ ŠÍŘKY PŘES 120 DO 250 MM</t>
  </si>
  <si>
    <t>-222616727</t>
  </si>
  <si>
    <t>7</t>
  </si>
  <si>
    <t>702212</t>
  </si>
  <si>
    <t>KABELOVÁ CHRÁNIČKA ZEMNÍ DN PŘES 100 DO 200 MM</t>
  </si>
  <si>
    <t>444325437</t>
  </si>
  <si>
    <t>Kabelizace</t>
  </si>
  <si>
    <t>14</t>
  </si>
  <si>
    <t>701005</t>
  </si>
  <si>
    <t>VYHLEDÁVACÍ MARKER ZEMNÍ S MOŽNOSTÍ ZÁPISU</t>
  </si>
  <si>
    <t>KUS</t>
  </si>
  <si>
    <t>-1309476741</t>
  </si>
  <si>
    <t>Poznámka k souboru cen:_x000d_
1. Položka obsahuje:_x000d_
 – veškeré práce a materiál obsažený v názvu položky_x000d_
2. Položka neobsahuje:_x000d_
 X_x000d_
3. Způsob měření:_x000d_
Udává se počet kusů kompletní konstrukce nebo práce.</t>
  </si>
  <si>
    <t>8</t>
  </si>
  <si>
    <t>75A131</t>
  </si>
  <si>
    <t>KABEL METALICKÝ DVOUPLÁŠŤOVÝ DO 12 PÁRŮ - DODÁVKA</t>
  </si>
  <si>
    <t>KMPÁR</t>
  </si>
  <si>
    <t>915734998</t>
  </si>
  <si>
    <t>Poznámka k souboru cen:_x000d_
1. Položka obsahuje:_x000d_
 – dodání kabelů podle typu od výrobců včetně mimostaveništní dopravy_x000d_
2. Položka neobsahuje:_x000d_
 X_x000d_
3. Způsob měření:_x000d_
Měří se n-násobky páru vodičů na kilometr.</t>
  </si>
  <si>
    <t>10</t>
  </si>
  <si>
    <t>75A141</t>
  </si>
  <si>
    <t>KABEL METALICKÝ DVOUPLÁŠŤOVÝ PŘES 12 PÁRŮ - DODÁVKA</t>
  </si>
  <si>
    <t>-199961598</t>
  </si>
  <si>
    <t>9</t>
  </si>
  <si>
    <t>75A217</t>
  </si>
  <si>
    <t>ZATAŽENÍ A SPOJKOVÁNÍ KABELŮ DO 12 PÁRŮ - MONTÁŽ</t>
  </si>
  <si>
    <t>942087465</t>
  </si>
  <si>
    <t>Poznámka k souboru cen:_x000d_
1. Položka obsahuje:_x000d_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_x000d_
 – kontrolní a závěrečné měření na kabelu pro rozvod signalizace, zapojení po měření_x000d_
 – dodávka štítku průběhu v počtu 2 ks na 1 km kabelu včetně montáže, montáž označovacího štítku kabelové spojky a kabelové formy, dodávka a montáž kabelových objímek_x000d_
 – veškeré potřebné mechanizmy, jejich obsluhu a pořízení všech potřebných materiálů, přesun hmot_x000d_
2. Položka neobsahuje:_x000d_
 X_x000d_
3. Způsob měření:_x000d_
Měří se n-násobky páru vodičů na kilometr.</t>
  </si>
  <si>
    <t>15</t>
  </si>
  <si>
    <t>75A218</t>
  </si>
  <si>
    <t>ZATAŽENÍ A SPOJKOVÁNÍ KABELŮ DO 12 PÁRŮ - DEMONTÁŽ</t>
  </si>
  <si>
    <t>618654765</t>
  </si>
  <si>
    <t>Poznámka k souboru cen:_x000d_
1. Položka obsahuje:_x000d_
 – demontáž kabelu, plastové spojky v počtu 3 kusy na 1 km kabelu, štítku průběhu v počtu 2 ks na 1 km kabelu, označovacího štítku kabelové spojky a kabelové formy_x000d_
 – veškeré potřebné mechanizmy, jejich obsluhu a přesun hmot._x000d_
 – naložení vybouraného materiálu na dopravní prostředek_x000d_
 – odvoz vybouraného materiálu do skladu nebo na likvidaci_x000d_
2. Položka neobsahuje:_x000d_
 – poplatek za likvidaci odpadů (nacení se dle SSD 0)_x000d_
3. Způsob měření:_x000d_
Měří se n-násobky páru vodičů na kilometr.</t>
  </si>
  <si>
    <t>P</t>
  </si>
  <si>
    <t>Poznámka k položce:_x000d_
Demontáž stávajících kabelů mezi DK a RD</t>
  </si>
  <si>
    <t>11</t>
  </si>
  <si>
    <t>75A227</t>
  </si>
  <si>
    <t>ZATAŽENÍ A SPOJKOVÁNÍ KABELŮ PŘES 12 PÁRŮ - MONTÁŽ</t>
  </si>
  <si>
    <t>1368381325</t>
  </si>
  <si>
    <t>16</t>
  </si>
  <si>
    <t>75A228</t>
  </si>
  <si>
    <t>ZATAŽENÍ A SPOJKOVÁNÍ KABELŮ PŘES 12 PÁRŮ - DEMONTÁŽ</t>
  </si>
  <si>
    <t>551338214</t>
  </si>
  <si>
    <t>75A311</t>
  </si>
  <si>
    <t>KABELOVÁ FORMA (UKONČENÍ KABELŮ) PRO KABELY ZABEZPEČOVACÍ DO 12 PÁRŮ</t>
  </si>
  <si>
    <t>620459528</t>
  </si>
  <si>
    <t>Poznámka k souboru cen:_x000d_
1. Položka obsahuje:_x000d_
 – odstranění pláště kabelu, odstranění izolace z konců žil na svorkovnici, zhotovení vodní zábrany, zformování a konečná úprava kabelu_x000d_
 – kontrolní a závěrečné měření na kabelu pro rozvod signalizace, zapojení po měření, montáž příchytky a štítku_x000d_
2. Položka neobsahuje:_x000d_
 X_x000d_
3. Způsob měření:_x000d_
Udává se počet kusů kompletní konstrukce nebo práce.</t>
  </si>
  <si>
    <t>13</t>
  </si>
  <si>
    <t>75A312</t>
  </si>
  <si>
    <t>KABELOVÁ FORMA (UKONČENÍ KABELŮ) PRO KABELY ZABEZPEČOVACÍ PŘES 12 PÁRŮ</t>
  </si>
  <si>
    <t>442415803</t>
  </si>
  <si>
    <t>Zab. zař.</t>
  </si>
  <si>
    <t>18</t>
  </si>
  <si>
    <t>75B327</t>
  </si>
  <si>
    <t>SEKCE OVLÁDACÍHO STOLU - MONTÁŽ</t>
  </si>
  <si>
    <t>-1306273508</t>
  </si>
  <si>
    <t>Poznámka k souboru cen:_x000d_
1. Položka obsahuje:_x000d_
 – usazení sekce ovládacího stolu na místo určení, zapojení_x000d_
 – montáž dodaného zařízení se všemi pomocnými a doplňujícími pracemi a součástmi, případné použití mechanizmů_x000d_
2. Položka neobsahuje:_x000d_
 X_x000d_
3. Způsob měření:_x000d_
Udává se počet kusů kompletní konstrukce nebo práce.</t>
  </si>
  <si>
    <t>17</t>
  </si>
  <si>
    <t>75B328</t>
  </si>
  <si>
    <t>SEKCE OVLÁDACÍHO STOLU - DEMONTÁŽ</t>
  </si>
  <si>
    <t>116296805</t>
  </si>
  <si>
    <t>Poznámka k souboru cen:_x000d_
1. Položka obsahuje:_x000d_
 – demontáž sekce ovládacího stolu, odpojení_x000d_
 – demontáž zařízení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</si>
  <si>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Provizorní zabezpečovací zařízení</t>
  </si>
  <si>
    <t>19</t>
  </si>
  <si>
    <t>75A161</t>
  </si>
  <si>
    <t>KABEL METALICKÝ SE STÍNĚNÍM PŘES 12 PÁRŮ - DODÁVKA</t>
  </si>
  <si>
    <t>-1382690805</t>
  </si>
  <si>
    <t>20</t>
  </si>
  <si>
    <t>-1841785891</t>
  </si>
  <si>
    <t>800741131</t>
  </si>
  <si>
    <t>22</t>
  </si>
  <si>
    <t>1097554129</t>
  </si>
  <si>
    <t>29</t>
  </si>
  <si>
    <t>75C411</t>
  </si>
  <si>
    <t>ZÁMEK VÝMĚNOVÝ NEBO ODTLAČNÝ (JEDNODUCHÝ, KONTROLNÍ) - DODÁVKA</t>
  </si>
  <si>
    <t>-140224300</t>
  </si>
  <si>
    <t>Poznámka k souboru cen:_x000d_
1. Položka obsahuje:_x000d_
 – dodávka zámku výměnového nebo odtlačného podle typu včetně potřebného pomocného materiálu a jeho dopravy do staveništního skladu_x000d_
 – pořízení dodávky zámku výměnového nebo odtlačného podle typu včetně pomocného materiálu, na dopravu do staveništního skladu_x000d_
2. Položka neobsahuje:_x000d_
 X_x000d_
3. Způsob měření:_x000d_
Udává se počet kusů kompletní konstrukce nebo práce.</t>
  </si>
  <si>
    <t>30</t>
  </si>
  <si>
    <t>75C417</t>
  </si>
  <si>
    <t>ZÁMEK VÝMĚNOVÝ NEBO ODTLAČNÝ (JEDNODUCHÝ, KONTROLNÍ) - MONTÁŽ</t>
  </si>
  <si>
    <t>353053027</t>
  </si>
  <si>
    <t>Poznámka k souboru cen:_x000d_
1. Položka obsahuje:_x000d_
 – vyměření místa pro montáž zámku výměnového nebo odtlačného, připevnění, natypování_x000d_
 – montáž zámku výměnového nebo odtlačného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</si>
  <si>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31</t>
  </si>
  <si>
    <t>75C418</t>
  </si>
  <si>
    <t>ZÁMEK VÝMĚNOVÝ NEBO ODTLAČNÝ (JEDNODUCHÝ, KONTROLNÍ) - DEMONTÁŽ</t>
  </si>
  <si>
    <t>-185316096</t>
  </si>
  <si>
    <t>Poznámka k souboru cen:_x000d_
1. Položka obsahuje:_x000d_
 – demontáž zámku výměnového nebo odtlačného podle typu daného položkou_x000d_
 – demontáž zámku výměnového nebo odtlačného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</si>
  <si>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26</t>
  </si>
  <si>
    <t>75C4A1</t>
  </si>
  <si>
    <t>ZÁMEK ELEKTROMAGNETICKÝ VNITŘNÍ - DODÁVKA</t>
  </si>
  <si>
    <t>508803406</t>
  </si>
  <si>
    <t>Poznámka k souboru cen:_x000d_
1. Položka obsahuje:_x000d_
 – dodávka zámku elektromagnetického vnitřního podle typu včetně potřebného pomocného materiálu a jeho dopravy do staveništního skladu_x000d_
 – pořízení dodávky zámku elektromagnetického vnitřního podle typu včetně pomocného materiálu, na dopravu do staveništního skladu_x000d_
2. Položka neobsahuje:_x000d_
 X_x000d_
3. Způsob měření:_x000d_
Udává se počet kusů kompletní konstrukce nebo práce.</t>
  </si>
  <si>
    <t>27</t>
  </si>
  <si>
    <t>75C4A7</t>
  </si>
  <si>
    <t>ZÁMEK ELEKTROMAGNETICKÝ VNITŘNÍ - MONTÁŽ</t>
  </si>
  <si>
    <t>863466438</t>
  </si>
  <si>
    <t>Poznámka k souboru cen:_x000d_
1. Položka obsahuje:_x000d_
 – osazení hmoždinek nebo zhotovení otvoru pro zámek_x000d_
 – přetypování zámku a oštítkování klíčů_x000d_
 – montáž zámku elektromagnetického vnitřního, propojení, přezkoušení, nátěr_x000d_
 – montáž zámku elektromagnetického vnitřního se všemi pomocnými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</si>
  <si>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28</t>
  </si>
  <si>
    <t>75C4A8</t>
  </si>
  <si>
    <t>ZÁMEK ELEKTROMAGNETICKÝ VNITŘNÍ - DEMONTÁŽ</t>
  </si>
  <si>
    <t>424967491</t>
  </si>
  <si>
    <t>Poznámka k souboru cen:_x000d_
1. Položka obsahuje:_x000d_
 – demontáž zámku elektromagnetického vnitřního podle typu daného položkou, odpojení_x000d_
 – demontáž zámku elektromagnetického vnitřního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</si>
  <si>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23</t>
  </si>
  <si>
    <t>75C4B1</t>
  </si>
  <si>
    <t>ZÁMEK ÚSTŘEDNÍ - DODÁVKA</t>
  </si>
  <si>
    <t>-199145154</t>
  </si>
  <si>
    <t>Poznámka k souboru cen:_x000d_
1. Položka obsahuje:_x000d_
 – dodávka zámku ústředního podle typu včetně potřebného pomocného materiálu a jeho dopravy do staveništního skladu_x000d_
 – pořízení dodávky zámku ústředního podle typu včetně pomocného materiálu, na dopravu do staveništního skladu_x000d_
2. Položka neobsahuje:_x000d_
 X_x000d_
3. Způsob měření:_x000d_
Udává se počet kusů kompletní konstrukce nebo práce.</t>
  </si>
  <si>
    <t>24</t>
  </si>
  <si>
    <t>75C4B7</t>
  </si>
  <si>
    <t>ZÁMEK ÚSTŘEDNÍ - MONTÁŽ</t>
  </si>
  <si>
    <t>721487763</t>
  </si>
  <si>
    <t>Poznámka k souboru cen:_x000d_
1. Položka obsahuje:_x000d_
 – rozměření a osazení hmoždinek pro zámek_x000d_
 – přetypování zámku a oštítkování klíčů_x000d_
 – montáž zámku ústředního, přezkoušení, nátěr_x000d_
 – montáž zámku ústředního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</si>
  <si>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25</t>
  </si>
  <si>
    <t>75C4B8</t>
  </si>
  <si>
    <t>ZÁMEK ÚSTŘEDNÍ - DEMONTÁŽ</t>
  </si>
  <si>
    <t>-505916405</t>
  </si>
  <si>
    <t>Poznámka k souboru cen:_x000d_
1. Položka obsahuje:_x000d_
 – demontáž zámku ústředního dle typu určeného položkou_x000d_
 – demontáž zámku ústředního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</si>
  <si>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36</t>
  </si>
  <si>
    <t>75C727</t>
  </si>
  <si>
    <t>VZDÁLENOSTNÍ UPOZORNOVADLO, NEPROMĚNNÉ NÁVĚSTIDLO SE ZÁKLADEM - MONTÁŽ</t>
  </si>
  <si>
    <t>238213493</t>
  </si>
  <si>
    <t>Poznámka k souboru cen:_x000d_
1. Položka obsahuje:_x000d_
 – vyměření místa umístění, sestavení a usazení vzdálenostního upozorňovadla do jámy, úprava zeminou, oprava nátěru_x000d_
 – montáž vzdálenostního upozorňovadla se všemi pomocnými a doplňujícími pracemi a součástmi, případné použití mechanizmů, včetně dopravy ze skladu k místu montáže_x000d_
2. Položka neobsahuje:_x000d_
 X_x000d_
3. Způsob měření:_x000d_
Udává se počet kusů kompletní konstrukce nebo práce.</t>
  </si>
  <si>
    <t>Poznámka k položce:_x000d_
montáž Rychlostníku ke stávajícímu sloupku</t>
  </si>
  <si>
    <t>37</t>
  </si>
  <si>
    <t>75C728</t>
  </si>
  <si>
    <t>VZDÁLENOSTNÍ UPOZORNOVADLO, NEPROMĚNNÉ NÁVĚSTIDLO SE ZÁKLADEM - DEMONTÁŽ</t>
  </si>
  <si>
    <t>818428136</t>
  </si>
  <si>
    <t>Poznámka k souboru cen:_x000d_
1. Položka obsahuje:_x000d_
 – demontáž vzdálenostního upozorňovadla podle typu daného položkou_x000d_
 – demontáž vzdálenostního upozorňovadla se všemi pomocnými a doplňujícími pracemi a součástmi, případné použití mechanizmů, včetně dopravy z místa demontáže do skladu_x000d_
 – naložení vybouraného materiálu na dopravní prostředek_x000d_
 – odvoz vybouraného materiálu do skladu nebo na likvidaci_x000d_
2. Položka neobsahuje:_x000d_
 – poplatek za likvidaci odpadů (nacení se dle SSD 0)_x000d_
3. Způsob měření:_x000d_
Udává se počet kusů kompletní konstrukce nebo práce.</t>
  </si>
  <si>
    <t>Poznámka k položce:_x000d_
Rychlostník</t>
  </si>
  <si>
    <t>35</t>
  </si>
  <si>
    <t>923341</t>
  </si>
  <si>
    <t>RYCHLOSTNÍK N - TABULE</t>
  </si>
  <si>
    <t>391224989</t>
  </si>
  <si>
    <t>Poznámka k souboru cen:_x000d_
1. Položka obsahuje:_x000d_
 – dodávku a montáž návěsti v příslušném provedení na sloupek, popř. jinou podpůrnou konstrukci včetně upevňovacího a pomocného materiálu_x000d_
 – protikorozní úpravu, není-li tato provedena již z výroby nebo daná vlastnostmi použitého materiálu_x000d_
 – odrazky nebo retroreflexní fólie_x000d_
2. Položka neobsahuje:_x000d_
 – nosnou konstrukci, např. sloupek, konzolu apod. včetně základu a zemních prácí_x000d_
3. Způsob měření:_x000d_
Udává se počet kusů kompletní konstrukce nebo práce.</t>
  </si>
  <si>
    <t xml:space="preserve">Poznámka k položce:_x000d_
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</si>
  <si>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32</t>
  </si>
  <si>
    <t>R1</t>
  </si>
  <si>
    <t>PRONÁJEM ZNEPLATŇUJÍCÍHO KŘÍŽE A TABULKY S KŘÍŽEM</t>
  </si>
  <si>
    <t>R-položka</t>
  </si>
  <si>
    <t>-1770062259</t>
  </si>
  <si>
    <t>38</t>
  </si>
  <si>
    <t>R2</t>
  </si>
  <si>
    <t>ZNEPLATNĚNÍ A ZNOVU ZPLATNĚNÍ RYCHLOSTNÍKU</t>
  </si>
  <si>
    <t>1220983375</t>
  </si>
  <si>
    <t>39</t>
  </si>
  <si>
    <t>R3</t>
  </si>
  <si>
    <t>PRONÁJEM A ÚPRAVA PROVIZORNÍHO RELÉOVÉHO ZAB. ZAŘ.</t>
  </si>
  <si>
    <t>-342708717</t>
  </si>
  <si>
    <t>Poznámka k položce:_x000d_
Doba výluky cca 10 dní_x000d_
Položka zahrnuje úpravu, dopravu, monáž, demontáž a pronájem provizorního reléového zabezpečovacího zařízení po dobu výluky</t>
  </si>
  <si>
    <t>33</t>
  </si>
  <si>
    <t>R75C757</t>
  </si>
  <si>
    <t>INDIKÁTOROVÁ TABULKA, NÁVĚST - MONTÁŽ</t>
  </si>
  <si>
    <t>-1274869194</t>
  </si>
  <si>
    <t>34</t>
  </si>
  <si>
    <t>R75C758</t>
  </si>
  <si>
    <t xml:space="preserve">INDIKÁTOROVÁ TABULKA, NÁVĚST  - DEMONTÁŽ</t>
  </si>
  <si>
    <t>-1988329023</t>
  </si>
  <si>
    <t>INDIKÁTOROVÁ TABULKA, NÁVĚST - DEMONTÁŽ</t>
  </si>
  <si>
    <t>Zkoušky, revize a dokumentace</t>
  </si>
  <si>
    <t>40</t>
  </si>
  <si>
    <t>75E117</t>
  </si>
  <si>
    <t>DOZOR PRACOVNÍKŮ PROVOZOVATELE PŘI PRÁCI NA ŽIVÉM ZAŘÍZENÍ</t>
  </si>
  <si>
    <t>HOD</t>
  </si>
  <si>
    <t>-660595532</t>
  </si>
  <si>
    <t>Poznámka k souboru cen:_x000d_
1. Položka obsahuje:_x000d_
 – při provádění prací na zařízení, které je v provozu, určují pracovníci správy dopravní cesty kdy a jak je možné potřebný zásah provést_x000d_
 – ztrátu času pracovníků prozozovatele, kteří tento čas využijí ve prospěch prováděné stavby_x000d_
2. Položka neobsahuje:_x000d_
 X_x000d_
3. Způsob měření:_x000d_
Udává se počet hodin provádění dozoru, revize nebo práce.</t>
  </si>
  <si>
    <t>41</t>
  </si>
  <si>
    <t>75E127</t>
  </si>
  <si>
    <t>CELKOVÁ PROHLÍDKA ZAŘÍZENÍ A VYHOTOVENÍ REVIZNÍ ZPRÁVY</t>
  </si>
  <si>
    <t>147285490</t>
  </si>
  <si>
    <t>Poznámka k souboru cen:_x000d_
1. Položka obsahuje:_x000d_
 – kontrola zařízení, zda odpovídá podmínkám pro bezpečný provoz, včetně potřebných měření a vyhotovení revizní zprávy odpovědným pracovníkem_x000d_
 – vlastní kontrolu, příslušná měření a zpracování revizní zprávy_x000d_
2. Položka neobsahuje:_x000d_
 X_x000d_
3. Způsob měření:_x000d_
Udává se počet hodin provádění dozoru, revize nebo práce.</t>
  </si>
  <si>
    <t>42</t>
  </si>
  <si>
    <t>75E137</t>
  </si>
  <si>
    <t>PŘEZKOUŠENÍ VLAKOVÝCH CEST</t>
  </si>
  <si>
    <t>223715412</t>
  </si>
  <si>
    <t>Poznámka k souboru cen:_x000d_
1. Položka obsahuje:_x000d_
 – postavení vlakové cesty a kontrola návěstního znaku, přezkoušení změny návěstního znaku z povolujícího na zakazující a poruchy žárovek_x000d_
 – simulace jízdy vlaku_x000d_
 – přezkoušení nouzového vybavení_x000d_
 – přezkoušení vazeb na traťové zabezpečovací zařízení_x000d_
 – kompletní zkoušky_x000d_
2. Položka neobsahuje:_x000d_
 X_x000d_
3. Způsob měření:_x000d_
Udává se počet kusů kompletní konstrukce nebo práce.</t>
  </si>
  <si>
    <t>43</t>
  </si>
  <si>
    <t>75E1B7</t>
  </si>
  <si>
    <t>REGULACE A ZKOUŠENÍ ZABEZPEČOVACÍHO ZAŘÍZENÍ</t>
  </si>
  <si>
    <t>813277865</t>
  </si>
  <si>
    <t>Poznámka k souboru cen:_x000d_
1. Položka obsahuje:_x000d_
 – zajištění a provedení čiností určenných položkou včetně dodávky potřebného pomocného materiálu a dopravy na místo určení_x000d_
 – provedení zkušebního provozu se všemi pomocnými a doplňujícími pracemi a součástmi, případné použití mechanizmů_x000d_
2. Položka neobsahuje:_x000d_
 X_x000d_
3. Způsob měření:_x000d_
Udává se počet hodin provádění dozoru, revize nebo práce.</t>
  </si>
  <si>
    <t>44</t>
  </si>
  <si>
    <t>75E1C7</t>
  </si>
  <si>
    <t>PROTOKOL UTZ</t>
  </si>
  <si>
    <t>-1795204357</t>
  </si>
  <si>
    <t>Poznámka k souboru cen:_x000d_
1. Položka obsahuje:_x000d_
 – protokol autorizovanou osobou podle požadavku ČSN, včetně hodnocení_x000d_
2. Položka neobsahuje:_x000d_
 X_x000d_
3. Způsob měření:_x000d_
Udává se počet kusů kompletní konstrukce nebo práce.</t>
  </si>
  <si>
    <t>45</t>
  </si>
  <si>
    <t>R4</t>
  </si>
  <si>
    <t>VYHOTOVENÍ RDS</t>
  </si>
  <si>
    <t>222069497</t>
  </si>
  <si>
    <t>VV</t>
  </si>
  <si>
    <t>90</t>
  </si>
  <si>
    <t>PS 11-02-11 - ŽST Hrubá Voda, místní kabelizace</t>
  </si>
  <si>
    <t>01 - Zemní práce</t>
  </si>
  <si>
    <t>75A - Kabelizace</t>
  </si>
  <si>
    <t>01</t>
  </si>
  <si>
    <t>13283</t>
  </si>
  <si>
    <t>HLOUBENÍ RÝH ŠÍŘ DO 2M PAŽ I NEPAŽ TŘ. II</t>
  </si>
  <si>
    <t>OTSKP - 2025</t>
  </si>
  <si>
    <t>-2038245404</t>
  </si>
  <si>
    <t>Poznámka k položce:_x000d_
Položka zahrnuje: - vodorovnou a svislou dopravu,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pažení záporového 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uložení zeminy (na skládku, do násypu) ani poplatky za skládku, vykazují se v položce č.0141**</t>
  </si>
  <si>
    <t>445449665</t>
  </si>
  <si>
    <t xml:space="preserve">Poznámka k položce:_x000d_
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 Položka nezahrnuje: - x</t>
  </si>
  <si>
    <t>701001</t>
  </si>
  <si>
    <t>OZNAČOVACÍ ŠTÍTEK KABELOVÉHO VEDENÍ, SPOJKY NEBO KABELOVÉ SKŘÍNĚ (VČETNĚ OBJÍMKY)</t>
  </si>
  <si>
    <t>-809220891</t>
  </si>
  <si>
    <t xml:space="preserve">Poznámka k položce:_x000d_
1. Položka obsahuje:  – veškeré práce a materiál obsažený v názvu položky 2. Položka neobsahuje:  X 3. Způsob měření: Udává se počet kusů kompletní konstrukce nebo práce.</t>
  </si>
  <si>
    <t>701004</t>
  </si>
  <si>
    <t>VYHLEDÁVACÍ MARKER ZEMNÍ</t>
  </si>
  <si>
    <t>-927947022</t>
  </si>
  <si>
    <t>306573516</t>
  </si>
  <si>
    <t xml:space="preserve">Poznámka k položce:_x000d_
1. Položka obsahuje:  – přípravu podkladu pro osazení 2. Položka neobsahuje:  X 3. Způsob měření: Měří se metr délkový.</t>
  </si>
  <si>
    <t>1634992528</t>
  </si>
  <si>
    <t>702312</t>
  </si>
  <si>
    <t>ZAKRYTÍ KABELŮ VÝSTRAŽNOU FÓLIÍ ŠÍŘKY PŘES 20 DO 40 CM</t>
  </si>
  <si>
    <t>-807635389</t>
  </si>
  <si>
    <t xml:space="preserve">Poznámka k položce:_x000d_
1. Položka obsahuje:  – dodávku a montáž fólie  – přípravu podkladu pro osazení 2. Položka neobsahuje:  X 3. Způsob měření: Měří se metr délkový.</t>
  </si>
  <si>
    <t>702412</t>
  </si>
  <si>
    <t>KABELOVÝ PROSTUP DO OBJEKTU PŘES ZÁKLAD ZDĚNÝ SVĚTLÉ ŠÍŘKY PŘES 100 DO 200 MM</t>
  </si>
  <si>
    <t>1828205374</t>
  </si>
  <si>
    <t xml:space="preserve">Poznámka k položce:_x000d_
1. Položka obsahuje:  – vybourání otvoru z kabelové rýhy do budovy v základovém zdivu z tvrdého kamene spojovaného nastavenou maltou při tloušťce zdi do 90cm  – úpravu otvoru a asfaltové izolace zdiva, osazení chráničky, zazdění, začištění a utěsnění otvoru  – pomocné mechanismy 2. Položka neobsahuje:  – zatěsnění chráničky po montáži vedení 3. Způsob měření: Udává se počet kusů kompletní konstrukce nebo práce.</t>
  </si>
  <si>
    <t>702901</t>
  </si>
  <si>
    <t>ZASYPÁNÍ KABELOVÉHO ŽLABU VRSTVOU Z PŘESÁTÉHO PÍSKU ČI VÝKOPKU SVĚTLÉ ŠÍŘKY DO 120 MM</t>
  </si>
  <si>
    <t>-1934304970</t>
  </si>
  <si>
    <t xml:space="preserve">Poznámka k položce:_x000d_
1. Položka obsahuje:  – veškeré zemní práce včetně dodání zásypového materiálu 2. Položka neobsahuje:  X 3. Způsob měření: Měří se metr délkový.</t>
  </si>
  <si>
    <t>703754</t>
  </si>
  <si>
    <t>PROTIPOŽÁRNÍ UCPÁVKA PROSTUPU KABELOVÉHO PR. DO 110MM, DO EI 90 MIN.</t>
  </si>
  <si>
    <t>-1112010435</t>
  </si>
  <si>
    <t>Poznámka k položce:_x000d_
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</si>
  <si>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</si>
  <si>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</si>
  <si>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-1614680765</t>
  </si>
  <si>
    <t>Poznámka k položce:_x000d_
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</si>
  <si>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709210</t>
  </si>
  <si>
    <t>KŘIŽOVATKA KABELOVÝCH VEDENÍ SE STÁVAJÍCÍ INŽENÝRSKOU SÍTÍ (KABELEM, POTRUBÍM APOD.)</t>
  </si>
  <si>
    <t>-785119139</t>
  </si>
  <si>
    <t xml:space="preserve">Poznámka k položce:_x000d_
1. Položka obsahuje:  – úprava dna výkopu  – dodávka a položení betonového žlabu / chráničky včetně zakrytí  – pomocné mechanismy 2. Položka neobsahuje:  X 3. Způsob měření: Udává se počet kusů kompletní konstrukce nebo práce.</t>
  </si>
  <si>
    <t>741C02</t>
  </si>
  <si>
    <t>UZEMŇOVACÍ SVORKA</t>
  </si>
  <si>
    <t>1013576321</t>
  </si>
  <si>
    <t xml:space="preserve">Poznámka k položce:_x000d_
1. Položka obsahuje:  – veškeré příslušenství 2. Položka neobsahuje:  X 3. Způsob měření: Udává se počet kusů kompletní konstrukce nebo práce.</t>
  </si>
  <si>
    <t>75IG11</t>
  </si>
  <si>
    <t>TYČ UZEMŇOVACÍ - DODÁVKA</t>
  </si>
  <si>
    <t>-1986644964</t>
  </si>
  <si>
    <t xml:space="preserve">Poznámka k položce:_x000d_
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</si>
  <si>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75IG1X</t>
  </si>
  <si>
    <t>TYČ UZEMŇOVACÍ - MONTÁŽ</t>
  </si>
  <si>
    <t>999824941</t>
  </si>
  <si>
    <t xml:space="preserve">Poznámka k položce:_x000d_
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</si>
  <si>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75IG61</t>
  </si>
  <si>
    <t>VEDENÍ UZEMŇOVACÍ V ZEMI Z FEZN DRÁTU DO 120 MM2 - DODÁVKA</t>
  </si>
  <si>
    <t>1316475942</t>
  </si>
  <si>
    <t xml:space="preserve">Poznámka k položce:_x000d_
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Dodávka specifikovaného bloku/zařízení/konstrukce se měří v délce udané v metrech.</t>
  </si>
  <si>
    <t>75IG6X</t>
  </si>
  <si>
    <t xml:space="preserve">VEDENÍ UZEMŇOVACÍ V ZEMI Z FEZN DRÁTU DO 120 MM2  - MONTÁŽ</t>
  </si>
  <si>
    <t>1322787433</t>
  </si>
  <si>
    <t>VEDENÍ UZEMŇOVACÍ V ZEMI Z FEZN DRÁTU DO 120 MM2 - MONTÁŽ</t>
  </si>
  <si>
    <t xml:space="preserve">Poznámka k položce:_x000d_
1. Položka obsahuje: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včetně všech ostatních vedlejších nákladů 2. Položka neobsahuje:  X 3. Způsob měření:  – Práce specifikovaného se měří v délce kabelizace udané v metrech.</t>
  </si>
  <si>
    <t>75A</t>
  </si>
  <si>
    <t>703452</t>
  </si>
  <si>
    <t>ELEKTROINSTALAČNÍ TRUBKA S FUNKČNÍ ODOLNOSTÍ PŘI POŽÁRU VČETNĚ UPEVNĚNÍ A PŘÍSLUŠENSTVÍ DN PRŮMĚRU PŘES 25 DO 40 MM</t>
  </si>
  <si>
    <t>-1490770779</t>
  </si>
  <si>
    <t xml:space="preserve">Poznámka k položce:_x000d_
1. Položka obsahuje:  – dodávku specifikovaného materiálu  – kompletní montáž, rozměření, upevnění, řezání, spojování a pod.   – veškerý spojovací a montážní materiál vč. upevňovacího materiálu ( držáky apod.)  – pomocné mechanismy  – dopravu a skladování 2. Položka neobsahuje:  X 3. Způsob měření: Měří se metr délkový.</t>
  </si>
  <si>
    <t>741C04</t>
  </si>
  <si>
    <t>OCHRANNÉ POSPOJOVÁNÍ CU VODIČEM DO 16 MM2</t>
  </si>
  <si>
    <t>1615814691</t>
  </si>
  <si>
    <t xml:space="preserve">Poznámka k položce:_x000d_
1. Položka obsahuje:  – připojení zařízení vodičem do Cu 16mm2 k zemnícímu vodiči délky do 2m vč. ukončení 2. Položka neobsahuje:  X 3. Způsob měření: Udává se počet kusů kompletní konstrukce nebo práce.</t>
  </si>
  <si>
    <t>747301</t>
  </si>
  <si>
    <t>PROVEDENÍ PROHLÍDKY A ZKOUŠKY PRÁVNICKOU OSOBOU, VYDÁNÍ PRŮKAZU ZPŮSOBILOSTI</t>
  </si>
  <si>
    <t>-66491239</t>
  </si>
  <si>
    <t xml:space="preserve">Poznámka k položce:_x000d_
1. Položka obsahuje:  – cenu za vyhotovení dokladu právnickou osobou o silnoproudých zařízeních a vydání průkazu způsobilosti 2. Položka neobsahuje:  X 3. Způsob měření: Udává se počet kusů kompletní konstrukce nebo práce.</t>
  </si>
  <si>
    <t>747701</t>
  </si>
  <si>
    <t>DOKONČOVACÍ MONTÁŽNÍ PRÁCE NA ELEKTRICKÉM ZAŘÍZENÍ</t>
  </si>
  <si>
    <t>-278701063</t>
  </si>
  <si>
    <t xml:space="preserve">Poznámka k položce:_x000d_
1. Položka obsahuje:  – cenu za práce spojené s uváděním zařízení do provozu, drobné montážní práce v rozvaděčích, koordinaci se zhotoviteli souvisejících zařízení apod. 2. Položka neobsahuje:  X 3. Způsob měření: Udává se čas v hodinách.</t>
  </si>
  <si>
    <t>747702</t>
  </si>
  <si>
    <t>ÚPRAVA ZAPOJENÍ STÁVAJÍCÍCH KABELOVÝCH SKŘÍNÍ/ROZVADĚČŮ</t>
  </si>
  <si>
    <t>743557886</t>
  </si>
  <si>
    <t xml:space="preserve">Poznámka k položce:_x000d_
1. Položka obsahuje:  – cenu za veškeré náklady na provedení provizorních úprav zapojení stávajících kabelových skříní / rozvaděčů v průběhu výstavy ( pro montáž nových i provizorních kabelů, drobné úpravy výstroje apod. ) 2. Položka neobsahuje:  X 3. Způsob měření: Udává se čas v hodinách.</t>
  </si>
  <si>
    <t>747704</t>
  </si>
  <si>
    <t>ZAŠKOLENÍ OBSLUHY</t>
  </si>
  <si>
    <t>1460867130</t>
  </si>
  <si>
    <t xml:space="preserve">Poznámka k položce:_x000d_
1. Položka obsahuje:  – cenu za dobu kdy je s funkcí seznamována obsluha zařízení, včetně odevzdání dokumentace skutečného provedení 2. Položka neobsahuje:  X 3. Způsob měření: Udává se čas v hodinách.</t>
  </si>
  <si>
    <t>747705</t>
  </si>
  <si>
    <t>MANIPULACE NA ZAŘÍZENÍCH PROVÁDĚNÉ PROVOZOVATELEM</t>
  </si>
  <si>
    <t>821105594</t>
  </si>
  <si>
    <t xml:space="preserve">Poznámka k položce:_x000d_
1. Položka obsahuje:  – cenu za manipulace na zařízeních prováděné provozovatelem nutných pro další práce zhotovitele na technologickém souboru 2. Položka neobsahuje:  X 3. Způsob měření: Udává se čas v hodinách.</t>
  </si>
  <si>
    <t>74F323</t>
  </si>
  <si>
    <t>1395898316</t>
  </si>
  <si>
    <t xml:space="preserve">Poznámka k položce:_x000d_
1. Položka obsahuje:  – protokol autorizovaným revizním technikem na zařízeních trakčního vedení podle požadavku ČSN, včetně hodnocení 2. Položka neobsahuje:  X 3. Způsob měření: Udává se v ks. 1ks pro 1xSO, 1xPS.</t>
  </si>
  <si>
    <t>75I322</t>
  </si>
  <si>
    <t>KABEL ZEMNÍ DVOUPLÁŠŤOVÝ S PANCÍŘEM PRŮMĚRU ŽÍLY 0,8 MM DO 25XN</t>
  </si>
  <si>
    <t>KMČTYŘKA</t>
  </si>
  <si>
    <t>-2083498613</t>
  </si>
  <si>
    <t xml:space="preserve">Poznámka k položce:_x000d_
1. Položka obsahuje:  – dodávku specifikované kabelizace včetně potřebného drobného montážního materiálu  – dodávku souvisejícího příslušenství pro specifickou kabelizaci  – náklady na dopravu a skladování  – práce spojené s montáží specifikované kabelizace specifikovaným způsobem  – veškeré potřebné mechanizmy, včetně obsluhy, náklady na mzdy a přibližné (průměrné) náklady na pořízení potřebných materiálů včetně všech ostatních vedlejších nákladů 2. Položka neobsahuje:  X 3. Způsob měření:  – Dodávka a montáž specifikované kabelizace se měří v délce udané v kmčtyřkách.</t>
  </si>
  <si>
    <t>75I32X</t>
  </si>
  <si>
    <t>KABEL ZEMNÍ DVOUPLÁŠŤOVÝ S PANCÍŘEM PRŮMĚRU ŽÍLY 0,8 MM - MONTÁŽ</t>
  </si>
  <si>
    <t>-1426306318</t>
  </si>
  <si>
    <t>75I911</t>
  </si>
  <si>
    <t>OPTOTRUBKA HDPE PRŮMĚRU DO 40 MM</t>
  </si>
  <si>
    <t>-421324708</t>
  </si>
  <si>
    <t xml:space="preserve">Poznámka k položce:_x000d_
1. Položka obsahuje:  – dodávku specifikované kabelizace včetně potřebného drobného montážního materiálu  – dodávku souvisejícího příslušenství pro specifickou kabelizaci  – náklady na dopravu a skladování  – práce spojené s montáží specifikované kabelizace specifikovaným způsobem  – veškeré potřebné mechanizmy, včetně obsluhy, náklady na mzdy a přibližné (průměrné) náklady na pořízení potřebných materiálů včetně všech ostatních vedlejších nákladů 2. Položka neobsahuje:  X 3. Způsob měření:  – Dodávka a montáž specifikované kabelizace se měří v délce udané v metrech.</t>
  </si>
  <si>
    <t>75I91X</t>
  </si>
  <si>
    <t>OPTOTRUBKA HDPE - MONTÁŽ</t>
  </si>
  <si>
    <t>-1474351771</t>
  </si>
  <si>
    <t>75I961</t>
  </si>
  <si>
    <t>OPTOTRUBKA - HERMETIZACE ÚSEKU DO 2000 M</t>
  </si>
  <si>
    <t>ÚSEK</t>
  </si>
  <si>
    <t>890772594</t>
  </si>
  <si>
    <t xml:space="preserve">Poznámka k položce:_x000d_
1. Položka obsahuje:  – práce spojené s měřením specifikované kabelizace specifikovaným způsobem včetně potřebného drobného montážního materiálu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Měřící práce se udávají počtem úseků.</t>
  </si>
  <si>
    <t>75I962</t>
  </si>
  <si>
    <t>OPTOTRUBKA - KALIBRACE</t>
  </si>
  <si>
    <t>743610221</t>
  </si>
  <si>
    <t xml:space="preserve">Poznámka k položce:_x000d_
1. Položka obsahuje:  – práce spojené s měřením specifikované kabelizace specifikovaným způsobem včetně potřebného drobného montážního materiálu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Práce specifikovaného se měří v délce kabelizace udané v metrech.</t>
  </si>
  <si>
    <t>75IA11</t>
  </si>
  <si>
    <t xml:space="preserve">OPTOTRUBKOVÁ SPOJKA  PRŮMĚRU DO 40 MM - DODÁVKA</t>
  </si>
  <si>
    <t>591063013</t>
  </si>
  <si>
    <t>OPTOTRUBKOVÁ SPOJKA PRŮMĚRU DO 40 MM - DODÁVKA</t>
  </si>
  <si>
    <t xml:space="preserve">Poznámka k položce:_x000d_
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a práce.</t>
  </si>
  <si>
    <t>75IA1X</t>
  </si>
  <si>
    <t xml:space="preserve">OPTOTRUBKOVÁ SPOJKA  - MONTÁŽ</t>
  </si>
  <si>
    <t>1676474311</t>
  </si>
  <si>
    <t>OPTOTRUBKOVÁ SPOJKA - MONTÁŽ</t>
  </si>
  <si>
    <t>75IA51</t>
  </si>
  <si>
    <t>OPTOTRUBKOVÁ KONCOVKA PRŮMĚRU DO 40 MM - DODÁVKA</t>
  </si>
  <si>
    <t>-80424394</t>
  </si>
  <si>
    <t>75IA5X</t>
  </si>
  <si>
    <t>OPTOTRUBKOVÁ KONCOVKA - MONTÁŽ</t>
  </si>
  <si>
    <t>1165963046</t>
  </si>
  <si>
    <t>75ID11</t>
  </si>
  <si>
    <t>PLASTOVÁ ZEMNÍ KOMORA PRO ULOŽENÍ REZERVY - DODÁVKA</t>
  </si>
  <si>
    <t>1422514542</t>
  </si>
  <si>
    <t>75ID1X</t>
  </si>
  <si>
    <t>PLASTOVÁ ZEMNÍ KOMORA PRO ULOŽENÍ REZERVY - MONTÁŽ</t>
  </si>
  <si>
    <t>1758864121</t>
  </si>
  <si>
    <t>75IF21</t>
  </si>
  <si>
    <t>ROZPOJOVACÍ SVORKOVNICE 2/10, 2/8 - DODÁVKA</t>
  </si>
  <si>
    <t>-2100294630</t>
  </si>
  <si>
    <t>75IF2X</t>
  </si>
  <si>
    <t>ROZPOJOVACÍ SVORKOVNICE 2/10, 2/8 - MONTÁŽ</t>
  </si>
  <si>
    <t>1783250799</t>
  </si>
  <si>
    <t>75IF31</t>
  </si>
  <si>
    <t>ZEMNÍCÍ SVORKOVNICE - DODÁVKA</t>
  </si>
  <si>
    <t>892146512</t>
  </si>
  <si>
    <t>75IF3X</t>
  </si>
  <si>
    <t>ZEMNÍCÍ SVORKOVNICE - MONTÁŽ</t>
  </si>
  <si>
    <t>1023733723</t>
  </si>
  <si>
    <t>75IF51</t>
  </si>
  <si>
    <t>MONTÁŽNÍ RÁM 15+1 - DODÁVKA</t>
  </si>
  <si>
    <t>325934768</t>
  </si>
  <si>
    <t>75IF5X</t>
  </si>
  <si>
    <t>MONTÁŽNÍ RÁM 15+1 - MONTÁŽ</t>
  </si>
  <si>
    <t>2000154332</t>
  </si>
  <si>
    <t>75IFA1</t>
  </si>
  <si>
    <t>NOSNÍK BLESKOJISTEK - DODÁVKA</t>
  </si>
  <si>
    <t>962361600</t>
  </si>
  <si>
    <t>75IFAX</t>
  </si>
  <si>
    <t>NOSNÍK BLESKOJISTEK - MONTÁŽ</t>
  </si>
  <si>
    <t>1816566852</t>
  </si>
  <si>
    <t>46</t>
  </si>
  <si>
    <t>75IFB1</t>
  </si>
  <si>
    <t>BLESKOJISTKA - DODÁVKA</t>
  </si>
  <si>
    <t>-849857097</t>
  </si>
  <si>
    <t>47</t>
  </si>
  <si>
    <t>75IFBX</t>
  </si>
  <si>
    <t>BLESKOJISTKA - MONTÁŽ</t>
  </si>
  <si>
    <t>376168377</t>
  </si>
  <si>
    <t>48</t>
  </si>
  <si>
    <t>75IH21</t>
  </si>
  <si>
    <t>UKONČENÍ KABELU CELOPLASTOVÝHO S PANCÍŘEM DO 40 ŽIL</t>
  </si>
  <si>
    <t>-1659255337</t>
  </si>
  <si>
    <t xml:space="preserve">Poznámka k položce:_x000d_
1. Položka obsahuje:  – kompletní ukončení specifikované kabelizace  specifikovaným způsobem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 Udává se počet kusů kompletní konstrukce nebo práce.</t>
  </si>
  <si>
    <t>49</t>
  </si>
  <si>
    <t>75IH31</t>
  </si>
  <si>
    <t>UKONČENÍ KABELU FORMA KABELOVÁ DÉLKY DO 0,5 M DO 5XN</t>
  </si>
  <si>
    <t>829541413</t>
  </si>
  <si>
    <t>50</t>
  </si>
  <si>
    <t>75IH32</t>
  </si>
  <si>
    <t>UKONČENÍ KABELU FORMA KABELOVÁ DÉLKY DO 0,5 M DO 25XN</t>
  </si>
  <si>
    <t>643646883</t>
  </si>
  <si>
    <t>51</t>
  </si>
  <si>
    <t>75II21</t>
  </si>
  <si>
    <t>SPOJKA PRO CELOPLASTOVÉ KABELY S PANCÍŘEM DO 100 ŽIL - DODÁVKA</t>
  </si>
  <si>
    <t>1052257771</t>
  </si>
  <si>
    <t>52</t>
  </si>
  <si>
    <t>75II2X</t>
  </si>
  <si>
    <t>SPOJKA PRO CELOPLASTOVÉ KABELY S PANCÍŘEM - MONTÁŽ</t>
  </si>
  <si>
    <t>2055599429</t>
  </si>
  <si>
    <t>53</t>
  </si>
  <si>
    <t>75IJ11</t>
  </si>
  <si>
    <t>MĚŘENÍ - ZŘÍZENÍ VÝVODU KABELOVÉHO PLÁŠTĚ PRO MĚŘENÍ</t>
  </si>
  <si>
    <t>281519586</t>
  </si>
  <si>
    <t xml:space="preserve">Poznámka k položce:_x000d_
1. Položka obsahuje:  – kompletní zřízení vývodu pro měření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</si>
  <si>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54</t>
  </si>
  <si>
    <t>75IJ12</t>
  </si>
  <si>
    <t>MĚŘENÍ JEDNOSMĚRNÉ NA SDĚLOVACÍM KABELU</t>
  </si>
  <si>
    <t>93699837</t>
  </si>
  <si>
    <t>55</t>
  </si>
  <si>
    <t>75IJ13</t>
  </si>
  <si>
    <t>MĚŘENÍ ÚTLUMU PŘESLECHU NA BLÍZKÉM KONCI NA MÍSTNÍM SDĚL. KABELU ZA 1 ČTYŘKU XN A 1 MĚŘENÝ ÚSEK</t>
  </si>
  <si>
    <t>-679185619</t>
  </si>
  <si>
    <t xml:space="preserve">Poznámka k položce:_x000d_
1. Položka obsahuje:  – práce spojené s měřením specifikované kabelizace specifikovaným způsobem včetně potřebného drobného montážního materiálu  – veškeré potřebné mechanizmy (měřicí přístroje a měřící příslušenství), včetně obsluhy, náklady na mzd</t>
  </si>
  <si>
    <t>56</t>
  </si>
  <si>
    <t>75IJ15</t>
  </si>
  <si>
    <t>MĚŘENÍ A VYROVNÁNÍ KAPACITNÍCH NEROVNOVÁH NA MÍSTNÍM SDĚLOVACÍM KABELU, KABEL DO 4 KM DÉLKY, 1 ČTYŘKA</t>
  </si>
  <si>
    <t>-970924268</t>
  </si>
  <si>
    <t>57</t>
  </si>
  <si>
    <t>75IJ21</t>
  </si>
  <si>
    <t>MĚŘENÍ ZKRÁCENÉ ZÁVĚREČNÉ DÁLKOVÉHO KABELU V OBOU SMĚRECH ZA PROVOZU</t>
  </si>
  <si>
    <t>ČTYŘKA</t>
  </si>
  <si>
    <t>-397442634</t>
  </si>
  <si>
    <t xml:space="preserve">Poznámka k položce:_x000d_
1. Položka obsahuje:  – práce spojené s měřením specifikované kabelizace specifikovaným způsobem včetně potřebného drobného montážního materiálu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Měřící práce se udávají počtem čtyřek.</t>
  </si>
  <si>
    <t>58</t>
  </si>
  <si>
    <t>75J212</t>
  </si>
  <si>
    <t>KABEL SDĚLOVACÍ PRO VNITŘNÍ POUŽITÍ DO 10 PÁRŮ PRŮMĚRU 0,5 MM</t>
  </si>
  <si>
    <t>855046265</t>
  </si>
  <si>
    <t xml:space="preserve">Poznámka k položce:_x000d_
1. Položka obsahuje:  – dodávku specifikované kabelizace včetně potřebného drobného montážního materiálu  – dodávku souvisejícího příslušenství pro specifickou kabelizaci  – náklady na dopravu a skladování  – práce spojené s montáží specifikované kabelizace specifikovaným způsobem  – veškeré potřebné mechanizmy, včetně obsluhy, náklady na mzdy a přibližné (průměrné) náklady na pořízení potřebných materiálů včetně všech ostatních vedlejších nákladů 2. Položka neobsahuje:  X 3. Způsob měření:  – Dodávka a montáž specifikované kabelizace se měří v délce udané v kmpárech.</t>
  </si>
  <si>
    <t>59</t>
  </si>
  <si>
    <t>75J23X</t>
  </si>
  <si>
    <t>KABEL SDĚLOVACÍ, MONTÁŽ A UPEVNĚNÍ</t>
  </si>
  <si>
    <t>959310533</t>
  </si>
  <si>
    <t>60</t>
  </si>
  <si>
    <t>75K111</t>
  </si>
  <si>
    <t>TRANSFORMÁTOR ODDĚLOVACÍ (OCHRANNÝ) DO 1000 VA - DODÁVKA</t>
  </si>
  <si>
    <t>-588235808</t>
  </si>
  <si>
    <t>61</t>
  </si>
  <si>
    <t>75K11X</t>
  </si>
  <si>
    <t>TRANSFORMÁTOR ODDĚLOVACÍ (OCHRANNÝ) - MONTÁŽ</t>
  </si>
  <si>
    <t>815887260</t>
  </si>
  <si>
    <t>62</t>
  </si>
  <si>
    <t>DEMONTÁŽ STÁVAJÍCÍHO ZAŘÍZENÍ</t>
  </si>
  <si>
    <t>-2130523997</t>
  </si>
  <si>
    <t>63</t>
  </si>
  <si>
    <t>1941181134</t>
  </si>
  <si>
    <t>PS 11-02-41 - ŽST Hrubá Voda, elektrická požární a zabezpečovací signalizace (EPS, EZS)</t>
  </si>
  <si>
    <t>75 - Slaboproud</t>
  </si>
  <si>
    <t>75</t>
  </si>
  <si>
    <t>Slaboproud</t>
  </si>
  <si>
    <t>702511</t>
  </si>
  <si>
    <t>PRŮRAZ ZDIVEM (PŘÍČKOU) ZDĚNÝM TLOUŠŤKY DO 45 CM</t>
  </si>
  <si>
    <t>-665287217</t>
  </si>
  <si>
    <t xml:space="preserve">Poznámka k položce:_x000d_
1. Položka obsahuje:  – proražení otvoru zdivem o průřezu od 0,01 do 0,025m2  – úpravu a začištění omítky po montáži vedení  – pomocné mechanismy 2. Položka neobsahuje:  – protipožární ucpávku 3. Způsob měření: Udává se počet kusů kompletní konstrukce nebo práce.</t>
  </si>
  <si>
    <t>703752</t>
  </si>
  <si>
    <t>PROTIPOŽÁRNÍ UCPÁVKA STĚNOU/STROPEM, TL DO 50CM, DO EI 90 MIN.</t>
  </si>
  <si>
    <t>M2</t>
  </si>
  <si>
    <t>1267765176</t>
  </si>
  <si>
    <t>742G51</t>
  </si>
  <si>
    <t>KABEL NN DVOU- A TŘÍŽÍLOVÝ CU BEZHALOGENOVÝ OHEŇ RETARDUJÍCÍ DO 2,5 MM2</t>
  </si>
  <si>
    <t>1440913553</t>
  </si>
  <si>
    <t xml:space="preserve">Poznámka k položce:_x000d_
1. Položka obsahuje:  – manipulace a uložení kabelu (do země, chráničky, kanálu, na rošty, na TV a pod.) 2. Položka neobsahuje:  – příchytky, spojky, koncovky, chráničky apod. 3. Způsob měření: Měří se metr délkový.</t>
  </si>
  <si>
    <t>742L11</t>
  </si>
  <si>
    <t>UKONČENÍ DVOU AŽ PĚTIŽÍLOVÉHO KABELU V ROZVADĚČI NEBO NA PŘÍSTROJI DO 2,5 MM2</t>
  </si>
  <si>
    <t>786103255</t>
  </si>
  <si>
    <t xml:space="preserve">Poznámka k položce:_x000d_
1. Položka obsahuje:  – všechny práce spojené s úpravou kabelů pro montáž včetně veškerého příslušentsví  2. Položka neobsahuje:  X 3. Způsob měření: Udává se počet kusů kompletní konstrukce nebo práce.</t>
  </si>
  <si>
    <t>744612</t>
  </si>
  <si>
    <t>JISTIČ JEDNOPÓLOVÝ (10 KA) OD 4 DO 10 A</t>
  </si>
  <si>
    <t>1303335913</t>
  </si>
  <si>
    <t xml:space="preserve">Poznámka k položce:_x000d_
1. Položka obsahuje:  – veškerý spojovací materiál vč. připojovacího vedení  – technický popis viz. projektová dokumentace  2. Položka neobsahuje:  X 3. Způsob měření: Udává se počet kusů kompletní konstrukce nebo práce.</t>
  </si>
  <si>
    <t>744711</t>
  </si>
  <si>
    <t>PROUDOVÝ CHRÁNIČ DVOUPÓLOVÝ (10 KA) DO 30 MA, DO 25 A</t>
  </si>
  <si>
    <t>-1308711486</t>
  </si>
  <si>
    <t>1056362961</t>
  </si>
  <si>
    <t xml:space="preserve">Poznámka k položce:_x000d_
1. Položka obsahuje:  – při provádění prací na zařízení, které je v provozu, určují pracovníci správy dopravní cesty kdy a jak je možné potřebný zásah provést  – ztrátu času pracovníků prozozovatele, kteří tento čas využijí ve prospěch prováděné stavby 2. Položka neobsahuje:  X 3. Způsob měření: Udává se počet hodin provádění dozoru, revize nebo práce.</t>
  </si>
  <si>
    <t>1707309518</t>
  </si>
  <si>
    <t xml:space="preserve">Poznámka k položce:_x000d_
1. Položka obsahuje:  – kontrola zařízení, zda odpovídá podmínkám pro bezpečný provoz, včetně potřebných měření a vyhotovení revizní zprávy odpovědným pracovníkem  – vlastní kontrolu, příslušná měření a zpracování revizní zprávy 2. Položka neobsahuje:  X 3. Způsob měření: Udává se počet hodin provádění dozoru, revize nebo práce.</t>
  </si>
  <si>
    <t>-62297788</t>
  </si>
  <si>
    <t xml:space="preserve">Poznámka k položce:_x000d_
1. Položka obsahuje:  – protokol autorizovanou osobou podle požadavku ČSN, včetně hodnocení 2. Položka neobsahuje:  X 3. Způsob měření: Udává se počet kusů kompletní konstrukce nebo práce.</t>
  </si>
  <si>
    <t>75J111</t>
  </si>
  <si>
    <t>NOSNÁ LIŠTA PLASTOVÁ - DODÁVKA</t>
  </si>
  <si>
    <t>450284954</t>
  </si>
  <si>
    <t>75J11X</t>
  </si>
  <si>
    <t>NOSNÁ LIŠTA PLASTOVÁ - MONTÁŽ</t>
  </si>
  <si>
    <t>-119907566</t>
  </si>
  <si>
    <t xml:space="preserve">Poznámka k položce:_x000d_
1. Položka obsahuje:  – kompletní montáž specifikovaného bloku/zařízení a souvisejícího příslušenství včetně potřebného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Práce specifikovaného se měří v délce kabelizace udané v metrech.</t>
  </si>
  <si>
    <t>75J321</t>
  </si>
  <si>
    <t>KABEL SDĚLOVACÍ PRO STRUKTUROVANOU KABELÁŽ FTP/STP</t>
  </si>
  <si>
    <t>826540975</t>
  </si>
  <si>
    <t>75J32X</t>
  </si>
  <si>
    <t>KABEL SDĚLOVACÍ PRO STRUKTUROVANOU KABELÁŽ FTP/STP - MONTÁŽ</t>
  </si>
  <si>
    <t>-1707420343</t>
  </si>
  <si>
    <t xml:space="preserve">Poznámka k položce:_x000d_
1. Položka obsahuje: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včetně všech ostatních vedlejších nákladů 2. Položka neobsahuje:  X 3. Způsob měření:  – Práce specifikovaného se měří v délce kabelizace udané v kmpárech.</t>
  </si>
  <si>
    <t>75J422</t>
  </si>
  <si>
    <t>KABEL SDĚLOVACÍ SE ZVÝŠENOU ODOLNOSTÍ PROTI ŠÍŘENÍ PLAMENE A S FUNKČNÍ SCHOPNOSTÍ PŘI POŽÁRU DO 20 PÁRŮ PRŮMĚRU 0,5 MM</t>
  </si>
  <si>
    <t>-578957090</t>
  </si>
  <si>
    <t>75J42X</t>
  </si>
  <si>
    <t>KABEL SDĚLOVACÍ SE ZVÝŠENOU ODOLNOSTÍ PROTI ŠÍŘENÍ PLAMENE A S FUNKČNÍ SCHOPNOSTÍ PŘI POŽÁRU DO 20 PÁRŮ - MONTÁŽ</t>
  </si>
  <si>
    <t>-270885047</t>
  </si>
  <si>
    <t>75L431</t>
  </si>
  <si>
    <t>KAMERA DIGITÁLNÍ (IP) DOME PEVNÁ - DODÁVKA</t>
  </si>
  <si>
    <t>-855561161</t>
  </si>
  <si>
    <t>75L434</t>
  </si>
  <si>
    <t>KAMERA DIGITÁLNÍ (IP) DOME SW LICENCE</t>
  </si>
  <si>
    <t>-242028436</t>
  </si>
  <si>
    <t xml:space="preserve">Poznámka k položce:_x000d_
1. Položka obsahuje:  – dodávku softwarové licence pro specifický blok/zařízení včetně souvisejícího příslušenství pro specifikovaný blok/zařízení  – dodávku souvisejícího příslušenství pro specifikovaný blok/zařízení  – kompletní montáž (oživení, konfigurace, nastavení a uvedení do provozu) softwarové licence a souvisejícího příslušenství 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</si>
  <si>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75L43X</t>
  </si>
  <si>
    <t>KAMERA DIGITÁLNÍ (IP) DOME - MONTÁŽ</t>
  </si>
  <si>
    <t>1966708915</t>
  </si>
  <si>
    <t xml:space="preserve">Poznámka k položce:_x000d_
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</si>
  <si>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75L451</t>
  </si>
  <si>
    <t>KAMEROVÝ SERVER - ZÁZNAMOVÉ ZAŘÍZENÍ, DO 8 KAMER (HW, SW) - DODÁVKA</t>
  </si>
  <si>
    <t>1203363167</t>
  </si>
  <si>
    <t xml:space="preserve">Poznámka k položce:_x000d_
1. Položka obsahuje:  – dodávku specifikovaného bloku/zařízení včetně potřebného drobného montážního materiálu  – dodávku specifického software pro specifický blok/zařízení včetně souvisejícího příslušenství pro specifikovaný blok/zařízení  – dodávku softwarové licence pro specifický blok/zařízení včetně souvisejícího příslušenství pro specifikovaný blok/zařízení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</si>
  <si>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75L45X</t>
  </si>
  <si>
    <t>KAMEROVÝ SERVER - MONTÁŽ</t>
  </si>
  <si>
    <t>1142734010</t>
  </si>
  <si>
    <t>75L482</t>
  </si>
  <si>
    <t>PŘÍSLUŠENSTVÍ KS - PŘEPĚŤOVÁ OCHRANA PRO KS - DODÁVKA</t>
  </si>
  <si>
    <t>1967686144</t>
  </si>
  <si>
    <t>75L483</t>
  </si>
  <si>
    <t>PŘÍSLUŠENSTVÍ KS - DRŽÁK PRO KAMEROVÝ KRYT (KAMERU) - DODÁVKA</t>
  </si>
  <si>
    <t>262015875</t>
  </si>
  <si>
    <t>75L484</t>
  </si>
  <si>
    <t>PŘÍSLUŠENSTVÍ KS - ADAPTÉR PRO MONTÁŽ NA SLOUP - DODÁVKA</t>
  </si>
  <si>
    <t>892583394</t>
  </si>
  <si>
    <t>75L48X</t>
  </si>
  <si>
    <t>PŘÍSLUŠENSTVÍ KS - MONTÁŽ</t>
  </si>
  <si>
    <t>1932965352</t>
  </si>
  <si>
    <t>75L491</t>
  </si>
  <si>
    <t>ZPROVOZNĚNÍ A NASTAVENÍ KAMERY</t>
  </si>
  <si>
    <t>-1722948483</t>
  </si>
  <si>
    <t xml:space="preserve">Poznámka k položce:_x000d_
1. Položka obsahuje:  – práce spojené se zkoušením, nastavením a uvedením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Udává se počet kusů kompletní konstrukce a práce.</t>
  </si>
  <si>
    <t>75L495</t>
  </si>
  <si>
    <t>LICENCE PRO PŘIPOJENÍ KAMERY DO SYSTÉMU KAC</t>
  </si>
  <si>
    <t>1439683657</t>
  </si>
  <si>
    <t xml:space="preserve">Poznámka k položce:_x000d_
1. Položka obsahuje:  – dodávku softwarové licence pro specifický blok/zařízení (KAC/JZP) včetně souvisejícího příslušenství pro specifikovaný blok/zařízení  – dodávku souvisejícího příslušenství pro specifikovaný blok/zařízení  – kompletní montáž (oživení, konfigurace, nastavení a uvedení do provozu) softwarové licence a souvisejícího příslušenství 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</si>
  <si>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75O512</t>
  </si>
  <si>
    <t>PZTS, ÚSTŘEDNA DO 96 ZÓN - DODÁVKA</t>
  </si>
  <si>
    <t>-451783478</t>
  </si>
  <si>
    <t>75O51X</t>
  </si>
  <si>
    <t>PZTS, ÚSTŘEDNA - MONTÁŽ</t>
  </si>
  <si>
    <t>-162128707</t>
  </si>
  <si>
    <t>75O521</t>
  </si>
  <si>
    <t>PZTS, SOFTWARE ÚSTŘEDNY - DODÁVKA</t>
  </si>
  <si>
    <t>39582714</t>
  </si>
  <si>
    <t>75O542</t>
  </si>
  <si>
    <t>PZTS, KLÁVESNICE - LCD DISPLEJ - DODÁVKA</t>
  </si>
  <si>
    <t>2102590833</t>
  </si>
  <si>
    <t>75O54X</t>
  </si>
  <si>
    <t>PZTS, KLÁVESNICE - MONTÁŽ</t>
  </si>
  <si>
    <t>574086059</t>
  </si>
  <si>
    <t>75O551</t>
  </si>
  <si>
    <t>PZTS, KONCENTRÁTOR 8 ZÓN + 4 PGM VÝSTUPY V PLASTOVÉM KRYTU - DODÁVKA</t>
  </si>
  <si>
    <t>-1842335568</t>
  </si>
  <si>
    <t>75O55X</t>
  </si>
  <si>
    <t>PZTS, KONCENTRÁTOR - MONTÁŽ</t>
  </si>
  <si>
    <t>1254724687</t>
  </si>
  <si>
    <t>75O561</t>
  </si>
  <si>
    <t>PZTS, ROZVODNÁ KRABICE - DODÁVKA</t>
  </si>
  <si>
    <t>-300938183</t>
  </si>
  <si>
    <t>75O56X</t>
  </si>
  <si>
    <t>PZTS, ROZVODNÁ KRABICE - MONTÁŽ</t>
  </si>
  <si>
    <t>1584561536</t>
  </si>
  <si>
    <t>75O571</t>
  </si>
  <si>
    <t>PZTS, MAGNETICKÝ KONTAKT PLASTOVÝ - LEHKÉ PROVEDENÍ - DODÁVKA</t>
  </si>
  <si>
    <t>-1500259525</t>
  </si>
  <si>
    <t>75O57X</t>
  </si>
  <si>
    <t>PZTS, MAGNETICKÝ KONTAKT - MONTÁŽ</t>
  </si>
  <si>
    <t>-1990144592</t>
  </si>
  <si>
    <t>75O592</t>
  </si>
  <si>
    <t>PZTS, PROSTOROVÝ DETEKTOR DUÁLNÍ - DODÁVKA</t>
  </si>
  <si>
    <t>1055233386</t>
  </si>
  <si>
    <t>75O59X</t>
  </si>
  <si>
    <t>PZTS, PROSTOROVÝ DETEKTOR - MONTÁŽ</t>
  </si>
  <si>
    <t>-543139449</t>
  </si>
  <si>
    <t>75O5B1</t>
  </si>
  <si>
    <t>PZTS, HLÁSIČ KOUŘE - DODÁVKA</t>
  </si>
  <si>
    <t>-531783703</t>
  </si>
  <si>
    <t>75O5BX</t>
  </si>
  <si>
    <t>PZTS, HLÁSIČ KOUŘE - MONTÁŽ</t>
  </si>
  <si>
    <t>-1799307167</t>
  </si>
  <si>
    <t>75O5D1</t>
  </si>
  <si>
    <t>PZTS, HLASOVÝ KOMUNIKÁTOR - DODÁVKA</t>
  </si>
  <si>
    <t>1080228387</t>
  </si>
  <si>
    <t>75O5DX</t>
  </si>
  <si>
    <t xml:space="preserve">PZTS, HLASOVÝ KOMUNIKÁTOR  - MONTÁŽ</t>
  </si>
  <si>
    <t>832801166</t>
  </si>
  <si>
    <t>PZTS, HLASOVÝ KOMUNIKÁTOR - MONTÁŽ</t>
  </si>
  <si>
    <t>75O5G1</t>
  </si>
  <si>
    <t>PZTS, BEZKONTAKTNÍ ČTEČKA KARET - DODÁVKA</t>
  </si>
  <si>
    <t>745680478</t>
  </si>
  <si>
    <t>75O5GX</t>
  </si>
  <si>
    <t>PZTS, BEZKONTAKTNÍ ČTEČKA KARET - MONTÁŽ</t>
  </si>
  <si>
    <t>-926082970</t>
  </si>
  <si>
    <t>75O5H1</t>
  </si>
  <si>
    <t>PZTS, PROPOJOVACÍ MODUL PRO ČTEČKU - DODÁVKA</t>
  </si>
  <si>
    <t>-2143894562</t>
  </si>
  <si>
    <t>75O5HX</t>
  </si>
  <si>
    <t>PZTS, PROPOJOVACÍ MODUL PRO ČTEČKU - MONTÁŽ</t>
  </si>
  <si>
    <t>-725693692</t>
  </si>
  <si>
    <t>75O5J1</t>
  </si>
  <si>
    <t>PZTS, KOMUNIKAČNÍ ROZHRANÍ PRO INTEGRACI DO PROGRAMU TŘETÍCH STRAN TCP/IP - DODÁVKA</t>
  </si>
  <si>
    <t>-369845311</t>
  </si>
  <si>
    <t>75O5J2</t>
  </si>
  <si>
    <t xml:space="preserve">PZTS,  KOMUNIKAČNÍ ROZHRANÍ PRO MONITORING, SPRÁVU UŽIVATELŮ A KONFIGURACI TCP/IP - DODÁVKA</t>
  </si>
  <si>
    <t>-1467307825</t>
  </si>
  <si>
    <t>PZTS, KOMUNIKAČNÍ ROZHRANÍ PRO MONITORING, SPRÁVU UŽIVATELŮ A KONFIGURACI TCP/IP - DODÁVKA</t>
  </si>
  <si>
    <t>75O5JX</t>
  </si>
  <si>
    <t>PZTS, KOMUNIKAČNÍ ROZHRANÍ - MONTÁŽ</t>
  </si>
  <si>
    <t>-153947128</t>
  </si>
  <si>
    <t>75O5K1</t>
  </si>
  <si>
    <t>PZTS, PŘEPĚŤOVÁ OCHRANA SBĚRNICE - DODÁVKA</t>
  </si>
  <si>
    <t>-1406831745</t>
  </si>
  <si>
    <t>75O5KX</t>
  </si>
  <si>
    <t>PZTS, PŘEPĚŤOVÁ OCHRANA SBĚRNICE - MONTÁŽ</t>
  </si>
  <si>
    <t>-1868834306</t>
  </si>
  <si>
    <t>75O5M2</t>
  </si>
  <si>
    <t>PZTS, SIRÉNA VENKOVNÍ - DODÁVKA</t>
  </si>
  <si>
    <t>-1596469609</t>
  </si>
  <si>
    <t>75O5MX</t>
  </si>
  <si>
    <t>PZTS, SIRÉNA - MONTÁŽ</t>
  </si>
  <si>
    <t>1509656077</t>
  </si>
  <si>
    <t>75O5O1</t>
  </si>
  <si>
    <t>PZTS, ŠKOLENÍ A ZÁCVIK PERSONÁLU OBSLUHUJÍCÍHO ZAŘÍZENÍ PZTS</t>
  </si>
  <si>
    <t>-701754580</t>
  </si>
  <si>
    <t xml:space="preserve">Poznámka k položce:_x000d_
1. Položka obsahuje:  – práce spojené se zkoušením, nastavením školení a zácviku personálu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 –  náklady dopravu 2. Položka neobsahuje:  X 3. Způsob měření:  – Specifické zkoušení a školení se udává v hodinách aktivní činnosti.</t>
  </si>
  <si>
    <t>75O5O2</t>
  </si>
  <si>
    <t>PZTS, ZÁVĚREČNÉ OŽIVENÍ, NASTAVENÍ A FUNKČNÍ ODZKOUŠENÍ ZAŘÍZENÍ PZTS</t>
  </si>
  <si>
    <t>-1213581485</t>
  </si>
  <si>
    <t xml:space="preserve">Poznámka k položce:_x000d_
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 –  náklady dopravu 2. Položka neobsahuje:  X 3. Způsob měření:  – Udává se počet kusů kompletní konstrukce nebo práce.</t>
  </si>
  <si>
    <t>75O5O3</t>
  </si>
  <si>
    <t>PZTS, PŘEZKOUŠENÍ ÚSTŘEDNY PZTS</t>
  </si>
  <si>
    <t>10455544</t>
  </si>
  <si>
    <t>75O5O4</t>
  </si>
  <si>
    <t>PZTS, UVEDENÍ ÚSTŘEDNY PZTS DO TRVALÉHO PROVOZU</t>
  </si>
  <si>
    <t>2058499026</t>
  </si>
  <si>
    <t>75O5O5</t>
  </si>
  <si>
    <t>PZTS, REVIZE ÚSTŘEDNY PZTS</t>
  </si>
  <si>
    <t>-1948245267</t>
  </si>
  <si>
    <t xml:space="preserve">Poznámka k položce:_x000d_
1. Položka obsahuje:  – cenu za kontrolu, revizi a uvedení do provozu zařízení dle příslušných norem a předpisů, včetně vystavení protokolu  –  náklady na dopravu 2. Položka neobsahuje:  X 3. Způsob měření:  – Udává se počet kusů kompletní konstrukce nebo práce.</t>
  </si>
  <si>
    <t>-239844121</t>
  </si>
  <si>
    <t>PS 11-02-81 - ŽST Hrubá Voda, tratové rádiové spojení</t>
  </si>
  <si>
    <t>742G11</t>
  </si>
  <si>
    <t>KABEL NN DVOU- A TŘÍŽÍLOVÝ CU S PLASTOVOU IZOLACÍ DO 2,5 MM2</t>
  </si>
  <si>
    <t>-910063161</t>
  </si>
  <si>
    <t>-457558655</t>
  </si>
  <si>
    <t>1391758895</t>
  </si>
  <si>
    <t>1878333593</t>
  </si>
  <si>
    <t>-1145770678</t>
  </si>
  <si>
    <t>-2008132703</t>
  </si>
  <si>
    <t>75M121</t>
  </si>
  <si>
    <t>TELEFONNÍ PŘÍSTROJ ANALAGOVÝ (AUT) - DODÁVKA</t>
  </si>
  <si>
    <t>759812011</t>
  </si>
  <si>
    <t>75M12X</t>
  </si>
  <si>
    <t>TELEFONNÍ PŘÍSTROJ ANALOGOVÝ (AUT) - MONTÁŽ</t>
  </si>
  <si>
    <t>1988933517</t>
  </si>
  <si>
    <t>75M72X</t>
  </si>
  <si>
    <t>ZÁZNAMOVÉ ZAŘÍZENÍ - MONTÁŽ</t>
  </si>
  <si>
    <t>-1031717054</t>
  </si>
  <si>
    <t>75M72Y</t>
  </si>
  <si>
    <t>ZÁZNAMOVÉ ZAŘÍZENÍ - DEMONTÁŽ</t>
  </si>
  <si>
    <t>185121368</t>
  </si>
  <si>
    <t xml:space="preserve">Poznámka k položce:_x000d_
1. Položka obsahuje:  – demontáž (pro další využití/do šrotu) specifikovaného bloku/zařízení včetně potřebného drobného pomocného materiálu  – veškeré potřebné mechanizmy, včetně obsluhy, náklady na mzdy a přibližné (průměrné) náklady na pořízení potřebných materiálů včetně všech ostatních vedlejších nákladů  – odvoz demontovaného bloku/zařízení a skladování, případně ekologické likvidace bloku/zařízení 2. Položka neobsahuje:  X 3. Způsob měření:  – Udává se počet kusů kompletní konstrukce nebo práce.</t>
  </si>
  <si>
    <t>75N171</t>
  </si>
  <si>
    <t>TRS, OVLÁDACÍ BLOK - DODÁVKA</t>
  </si>
  <si>
    <t>-766524305</t>
  </si>
  <si>
    <t>75N17X</t>
  </si>
  <si>
    <t>TRS, OVLÁDACÍ BLOK - MONTÁŽ</t>
  </si>
  <si>
    <t>-1287867114</t>
  </si>
  <si>
    <t>75N181</t>
  </si>
  <si>
    <t>TRS, OVLÁDACÍ SKŘÍŇKA - DODÁVKA</t>
  </si>
  <si>
    <t>-509329838</t>
  </si>
  <si>
    <t>75N18X</t>
  </si>
  <si>
    <t>TRS, OVLÁDACÍ SKŘÍŇKA - MONTÁŽ</t>
  </si>
  <si>
    <t>-1301608877</t>
  </si>
  <si>
    <t>75N191</t>
  </si>
  <si>
    <t>TRS, KOMUNIKAČNÍ MODUL PRO SPOJENÍ S TELEFONNÍ SÍTÍ - DODÁVKA</t>
  </si>
  <si>
    <t>-1771364979</t>
  </si>
  <si>
    <t>75N19X</t>
  </si>
  <si>
    <t>TRS, KOMUNIKAČNÍ MODUL PRO SPOJENÍ S TELEFONNÍ SÍTÍ - MONTÁŽ</t>
  </si>
  <si>
    <t>240943426</t>
  </si>
  <si>
    <t>75N1A1</t>
  </si>
  <si>
    <t>TRS, NAPÁJECÍ ZDROJ - DODÁVKA</t>
  </si>
  <si>
    <t>598128750</t>
  </si>
  <si>
    <t>75N1AX</t>
  </si>
  <si>
    <t>TRS, NAPÁJECÍ ZDROJ - MONTÁŽ</t>
  </si>
  <si>
    <t>977268060</t>
  </si>
  <si>
    <t>75N1F1</t>
  </si>
  <si>
    <t>TRS, SYSTÉMOVÝ KABEL K OVLÁDACÍ SKŘÍŇCE</t>
  </si>
  <si>
    <t>1011411820</t>
  </si>
  <si>
    <t>75N1F2</t>
  </si>
  <si>
    <t>TRS, SYSTÉMOVÝ KABEL K OVLÁDACÍ SKŘÍŇCE - SADA KONEKTORŮ (2KS) - DODÁVKA</t>
  </si>
  <si>
    <t>-723047563</t>
  </si>
  <si>
    <t>75N1FX</t>
  </si>
  <si>
    <t>TRS, SYSTÉMOVÝ KABEL K OVLÁDACÍ SKŘÍŇCE - MONTÁŽ</t>
  </si>
  <si>
    <t>15437893</t>
  </si>
  <si>
    <t>75N21X</t>
  </si>
  <si>
    <t>MRS, RADIOSTANICE - MONTÁŽ</t>
  </si>
  <si>
    <t>1413036444</t>
  </si>
  <si>
    <t>75N21Y</t>
  </si>
  <si>
    <t>MRS, RADIOSTANICE - DEMONTÁŽ</t>
  </si>
  <si>
    <t>-2105728656</t>
  </si>
  <si>
    <t>75N23X</t>
  </si>
  <si>
    <t>MRS, OVLÁDACÍ PRACOVIŠTĚ - MONTÁŽ</t>
  </si>
  <si>
    <t>433130304</t>
  </si>
  <si>
    <t>75N23Y</t>
  </si>
  <si>
    <t>MRS, OVLÁDACÍ PRACOVIŠTĚ - DEMONTÁŽ</t>
  </si>
  <si>
    <t>542565723</t>
  </si>
  <si>
    <t>75N24X</t>
  </si>
  <si>
    <t>MRS, NAPÁJECÍ ZDROJ RADIOSTANICE - MONTÁŽ</t>
  </si>
  <si>
    <t>1719190219</t>
  </si>
  <si>
    <t>75N24Y</t>
  </si>
  <si>
    <t>MRS, NAPÁJECÍ ZDROJ RADIOSTANICE - DEMONTÁŽ</t>
  </si>
  <si>
    <t>1145049420</t>
  </si>
  <si>
    <t>75N641</t>
  </si>
  <si>
    <t>NAPĚŤOVÉ ODDĚLENÍ ANTÉNNÍ SOUSTAVY OD ZAŘÍZENÍ - DODÁVKA</t>
  </si>
  <si>
    <t>-215834274</t>
  </si>
  <si>
    <t>75N64X</t>
  </si>
  <si>
    <t>NAPĚŤOVÉ ODDĚLENÍ ANTÉNNÍ SOUSTAVY OD ZAŘÍZENÍ, MONTÁŽ</t>
  </si>
  <si>
    <t>-1948021151</t>
  </si>
  <si>
    <t>75N712</t>
  </si>
  <si>
    <t>MĚŘENÍ RÁDIOVÝCH SÍTÍ PO REALIZACI PRO PÁSMO 460 MHZ</t>
  </si>
  <si>
    <t>-83825616</t>
  </si>
  <si>
    <t xml:space="preserve">Poznámka k položce:_x000d_
1. Položka obsahuje:  – kompletní měření a vyhodnocení rádiového signálu po realizaci rádiového systému měřícím vozem  – vystavení měřících protokolů případně závěrečné zprávy  – veškeré potřebné mechanizmy (měřící přístroje),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</si>
  <si>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75N714</t>
  </si>
  <si>
    <t>MĚŘENÍ RÁDIOVÝCH SÍTÍ PO REALIZACI PRO PÁSMO 150 MHZ</t>
  </si>
  <si>
    <t>-1114967913</t>
  </si>
  <si>
    <t>OŽIVENÍ TRS, MRS, NASTAVENÍ STUHY</t>
  </si>
  <si>
    <t>-825037555</t>
  </si>
  <si>
    <t>PROVIZORNÍ STAV TRS, MRS</t>
  </si>
  <si>
    <t>KPL</t>
  </si>
  <si>
    <t>-39184690</t>
  </si>
  <si>
    <t>1269738172</t>
  </si>
  <si>
    <t>PS 11-02-91 - ŽST Hrubá Voda, jiné sdělovací zařízení</t>
  </si>
  <si>
    <t>13173</t>
  </si>
  <si>
    <t>HLOUBENÍ JAM ZAPAŽ I NEPAŽ TŘ. I</t>
  </si>
  <si>
    <t>613685788</t>
  </si>
  <si>
    <t>272314</t>
  </si>
  <si>
    <t>ZÁKLADY Z PROSTÉHO BETONU DO C25/30</t>
  </si>
  <si>
    <t>-1133927616</t>
  </si>
  <si>
    <t xml:space="preserve">Poznámka k položce:_x000d_
Položka zahrnuje: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nátěrů zabraňujících soudržnosti betonu a bednění, - podpěrné  konstr. (skruže) a lešení všech druhů pro bednění,  vč. ochranných a bezpečnostních opatření a základů těchto konstrukcí a lešení, - vytvoření kotevních čel, kapes, nálitků a sedel, zřízení  všech  požadovaných  otvorů, 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 Položka nezahrnuje: - x</t>
  </si>
  <si>
    <t>909849236</t>
  </si>
  <si>
    <t>744613</t>
  </si>
  <si>
    <t>JISTIČ JEDNOPÓLOVÝ (10 KA) OD 13 DO 20 A</t>
  </si>
  <si>
    <t>1984727712</t>
  </si>
  <si>
    <t>-2085250833</t>
  </si>
  <si>
    <t>1054773358</t>
  </si>
  <si>
    <t>1422330415</t>
  </si>
  <si>
    <t>-2068385023</t>
  </si>
  <si>
    <t>-21402795</t>
  </si>
  <si>
    <t>75JA22</t>
  </si>
  <si>
    <t>ZÁSUVKA DATOVÁ RJ45 NA OMÍTKU - DODÁVKA</t>
  </si>
  <si>
    <t>-2110965308</t>
  </si>
  <si>
    <t>75JA24</t>
  </si>
  <si>
    <t>ZÁSUVKA DATOVÁ RJ45 NA DIN LIŠTU - DODÁVKA</t>
  </si>
  <si>
    <t>-630333441</t>
  </si>
  <si>
    <t>75JA32</t>
  </si>
  <si>
    <t>ZÁSUVKA SDRUŽENNÁ NA OMÍTKU - DODÁVKA</t>
  </si>
  <si>
    <t>1811636061</t>
  </si>
  <si>
    <t>75JA3X</t>
  </si>
  <si>
    <t>ZÁSUVKA SDRUŽENNÁ - MONTÁŽ</t>
  </si>
  <si>
    <t>-948774038</t>
  </si>
  <si>
    <t>75JA51</t>
  </si>
  <si>
    <t>ROZVADĚČ STRUKT. KABELÁŽE, ORGANIZÉR - DODÁVKA</t>
  </si>
  <si>
    <t>-654142587</t>
  </si>
  <si>
    <t>75JA55</t>
  </si>
  <si>
    <t>ROZVADĚČ STRUKT. KABELÁŽE, PATCHPANEL S PŘEPĚŤOVOU OCHRANOU - DODÁVKA</t>
  </si>
  <si>
    <t>2028692601</t>
  </si>
  <si>
    <t>75JA5C</t>
  </si>
  <si>
    <t>ROZVADĚČ STRUKT. KABELÁŽE, 19" PANEL DISTRIBUCE PLNĚ VYBAVENÝ - DODÁVKA</t>
  </si>
  <si>
    <t>-137068948</t>
  </si>
  <si>
    <t>75JA5D</t>
  </si>
  <si>
    <t>ROZVADĚČ STRUKT. KABELÁŽE, 19" PANEL DISTRIBUCE - MONTÁŽ</t>
  </si>
  <si>
    <t>-1516224657</t>
  </si>
  <si>
    <t>75JA5E</t>
  </si>
  <si>
    <t>ROZVADĚČ STRUKT. KABELÁŽE, 19" PANEL DISTRIBUCE - DEMONTÁŽ</t>
  </si>
  <si>
    <t>1230618743</t>
  </si>
  <si>
    <t>75JA5F</t>
  </si>
  <si>
    <t>ROZVADĚČ STRUKT. KABELÁŽE, 19" PANEL ZÁSUVEK - DODÁVKA</t>
  </si>
  <si>
    <t>-1017404899</t>
  </si>
  <si>
    <t>75JA5H</t>
  </si>
  <si>
    <t>ROZVADĚČ STRUKT. KABELÁŽE, PANEL ZÁSUVEK - MONTÁŽ</t>
  </si>
  <si>
    <t>1322800069</t>
  </si>
  <si>
    <t>75JA5I</t>
  </si>
  <si>
    <t>ROZVADĚČ STRUKT. KABELÁŽE, PANEL ZÁSUVEK - DEMONTÁŽ</t>
  </si>
  <si>
    <t>-1456293954</t>
  </si>
  <si>
    <t>75JA5X</t>
  </si>
  <si>
    <t>ROZVADĚČ STRUKT. KABELÁŽE, MONTÁŽ ORGANIZÉRU, PATCHPANELU</t>
  </si>
  <si>
    <t>-836553526</t>
  </si>
  <si>
    <t>75JB13</t>
  </si>
  <si>
    <t>DATOVÝ ROZVADĚČ 19" 600X600 DO 47 U - DODÁVKA</t>
  </si>
  <si>
    <t>-367450262</t>
  </si>
  <si>
    <t>75JB1X</t>
  </si>
  <si>
    <t>DATOVÝ ROZVADĚČ 19" 600X600 - MONTÁŽ</t>
  </si>
  <si>
    <t>-2005641422</t>
  </si>
  <si>
    <t>75JB1Y</t>
  </si>
  <si>
    <t>DATOVÝ ROZVADĚČ 19" 600X600 - DEMONTÁŽ</t>
  </si>
  <si>
    <t>-1279247124</t>
  </si>
  <si>
    <t>75K33X</t>
  </si>
  <si>
    <t>ZÁLOŽNÍ ZDROJ UPS 230 V DO 3000 VA - MONTÁŽ</t>
  </si>
  <si>
    <t>-246546933</t>
  </si>
  <si>
    <t>75K33Y</t>
  </si>
  <si>
    <t>ZÁLOŽNÍ ZDROJ UPS 230 V DO 3000 VA - DEMONTÁŽ</t>
  </si>
  <si>
    <t>1778785149</t>
  </si>
  <si>
    <t>75L11X</t>
  </si>
  <si>
    <t>ROZHLASOVÁ ÚSTŘEDNA - MONTÁŽ</t>
  </si>
  <si>
    <t>1689016873</t>
  </si>
  <si>
    <t>75L11Y</t>
  </si>
  <si>
    <t>ROZHLASOVÁ ÚSTŘEDNA - DEMONTÁŽ</t>
  </si>
  <si>
    <t>1419278238</t>
  </si>
  <si>
    <t>75L12X</t>
  </si>
  <si>
    <t>PŘÍSLUŠENSTVÍ ÚSTŘEDNY - MONTÁŽ</t>
  </si>
  <si>
    <t>-465225050</t>
  </si>
  <si>
    <t>75L12Y</t>
  </si>
  <si>
    <t>PŘÍSLUŠENSTVÍ ÚSTŘEDNY - DEMONTÁŽ</t>
  </si>
  <si>
    <t>2146391621</t>
  </si>
  <si>
    <t>75L13X</t>
  </si>
  <si>
    <t>ROZHLASOVÝ ZESILOVAČ - MONTÁŽ</t>
  </si>
  <si>
    <t>-1288519123</t>
  </si>
  <si>
    <t>75L13Y</t>
  </si>
  <si>
    <t>ROZHLASOVÝ ZESILOVAČ - DEMONTÁŽ</t>
  </si>
  <si>
    <t>1141441739</t>
  </si>
  <si>
    <t>75L141</t>
  </si>
  <si>
    <t>ROZHLASOVÝ OVLÁDACÍ PRVEK OVLÁDACÍ PULT ROZHLASU - DODÁVKA</t>
  </si>
  <si>
    <t>808458762</t>
  </si>
  <si>
    <t>75L14X</t>
  </si>
  <si>
    <t>ROZHLASOVÝ OVLÁDACÍ PRVEK - MONTÁŽ</t>
  </si>
  <si>
    <t>116652222</t>
  </si>
  <si>
    <t>75L14Y</t>
  </si>
  <si>
    <t>ROZHLASOVÝ OVLÁDACÍ PRVEK - DEMONTÁŽ</t>
  </si>
  <si>
    <t>1777272180</t>
  </si>
  <si>
    <t>75L151</t>
  </si>
  <si>
    <t>STOŽÁR (SLOUP) ROZHLASOVÝ - DODÁVKA</t>
  </si>
  <si>
    <t>-1056457488</t>
  </si>
  <si>
    <t xml:space="preserve">Poznámka k položce:_x000d_
1. Položka obsahuje:  – dodávku rozhlasového stožáru v přírubové nebo vetknuté variantě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–  zemní práce  –  betonový základ 3. Způsob měření:  –  Udává se počet kusů kompletní konstrukce nebo práce.</t>
  </si>
  <si>
    <t>75L15X</t>
  </si>
  <si>
    <t>STOŽÁR (SLOUP) - MONTÁŽ</t>
  </si>
  <si>
    <t>-166181039</t>
  </si>
  <si>
    <t>75L161</t>
  </si>
  <si>
    <t>ROZHLASOVÉ PŘÍSLUŠENSTVÍ - KONZOLA PRO REPRODUKTOR - DODÁVKA</t>
  </si>
  <si>
    <t>740008919</t>
  </si>
  <si>
    <t>75L163</t>
  </si>
  <si>
    <t>ROZHLASOVÉ PŘÍSLUŠENSTVÍ - ROZVODNÁ KRABICE PRO ROZHLAS - DODÁVKA</t>
  </si>
  <si>
    <t>1029280486</t>
  </si>
  <si>
    <t>75L166</t>
  </si>
  <si>
    <t>ROZHLASOVÉ PŘÍSLUŠENSTVÍ - GALVANICKÉ ODDĚLENÍ ROZHLASOVÝCH KABELOVÝCH ROZVODŮ - DODÁVKA</t>
  </si>
  <si>
    <t>-787289183</t>
  </si>
  <si>
    <t>75L16X</t>
  </si>
  <si>
    <t>ROZHLASOVÉ PŘÍSLUŠENSTVÍ - MONTÁŽ</t>
  </si>
  <si>
    <t>1951978513</t>
  </si>
  <si>
    <t>75L175</t>
  </si>
  <si>
    <t>REPRODUKTOR VENKOVNÍ TLAKOVÝ S NASTAVITELNÝM VÝKONEM - DODÁVKA</t>
  </si>
  <si>
    <t>518941792</t>
  </si>
  <si>
    <t>75L17X</t>
  </si>
  <si>
    <t>REPRODUKTOR VENKOVNÍ - MONTÁŽ</t>
  </si>
  <si>
    <t>1013233204</t>
  </si>
  <si>
    <t>75L17Y</t>
  </si>
  <si>
    <t>REPRODUKTOR VENKOVNÍ - DEMONTÁŽ</t>
  </si>
  <si>
    <t>-338281640</t>
  </si>
  <si>
    <t>75L191</t>
  </si>
  <si>
    <t>KABEL SILOVÝ PRO ROZHLAS PRŮMĚRU DO 1,5 MM2</t>
  </si>
  <si>
    <t>kmžíla</t>
  </si>
  <si>
    <t>-1106576412</t>
  </si>
  <si>
    <t xml:space="preserve">Poznámka k položce:_x000d_
1. Položka obsahuje:  – dodávku specifikované kabelizace včetně potřebného drobného montážního materiálu  – dodávku souvisejícího příslušenství pro specifickou kabelizaci  – náklady na dopravu a skladování  – práce spojené s montáží specifikované kabelizace specifikovaným způsobem  – veškeré potřebné mechanizmy, včetně obsluhy, náklady na mzdy a přibližné (průměrné) náklady na pořízení potřebných materiálů včetně všech ostatních vedlejších nákladů 2. Položka neobsahuje:  X 3. Způsob měření:  – Dodávka a montáž specifikované kabelizace se měří v délce udané v kmžílách.</t>
  </si>
  <si>
    <t>75L19X</t>
  </si>
  <si>
    <t>KABEL SILOVÝ PRO ROZHLAS - MONTÁŽ</t>
  </si>
  <si>
    <t>-1517947050</t>
  </si>
  <si>
    <t xml:space="preserve">Poznámka k položce:_x000d_
1. Položka obsahuje:  – práce spojené s montáží specifikované kabelizace specifikovaným způsobem (uložení na konstrukci, uložení, zatažení)  – veškeré potřebné mechanizmy, včetně obsluhy, náklady na mzdy a přibližné (průměrné) náklady na pořízení potřebných materiálů včetně všech ostatních vedlejších nákladů 2. Položka neobsahuje:  X 3. Způsob měření:  – Práce specifikovaného se měří v délce kabelizace udané v kmžílách.</t>
  </si>
  <si>
    <t>75L1A1</t>
  </si>
  <si>
    <t>MĚŘENÍ AKUSTICKÉHO HLUKU NA HRANICI OCHRANNÉHO PÁSMA V ŽST</t>
  </si>
  <si>
    <t>komplet</t>
  </si>
  <si>
    <t>-1326258028</t>
  </si>
  <si>
    <t xml:space="preserve">Poznámka k položce:_x000d_
1. Položka obsahuje:  – práce spojené s měřením specifikovaného celku/bloku/zařízení specifikovaným způsobem včetně potřebného drobného montážního materiálu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Udává se komplet odlišných materiálů a činností, které tvoří funkční nedělitelný celek daný názvem položky.</t>
  </si>
  <si>
    <t>75L1B1</t>
  </si>
  <si>
    <t>ZKOUŠENÍ, NASTAVENÍ HLASITOSTI ROZHLASOVÉHO ZAŘÍZENÍ</t>
  </si>
  <si>
    <t>-1723715579</t>
  </si>
  <si>
    <t xml:space="preserve">Poznámka k položce:_x000d_
1. Položka obsahuje:  – práce spojené se zkoušením, nastavením a uvedením do provozu specifikovaného celku/bloku/zařízení včetně potřebného drobného montážního materiálu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</si>
  <si>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</si>
  <si>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</si>
  <si>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-854329851</t>
  </si>
  <si>
    <t>2117713988</t>
  </si>
  <si>
    <t>979870765</t>
  </si>
  <si>
    <t>75M12Y</t>
  </si>
  <si>
    <t>TELEFONNÍ PŘÍSTROJ ANALOGOVÝ (AUT) - DEMONTÁŽ</t>
  </si>
  <si>
    <t>802474909</t>
  </si>
  <si>
    <t>75M91X</t>
  </si>
  <si>
    <t>DATOVÁ INFRASTRUKTURA LAN, SWITCH ETHERNET L2 - MONTÁŽ</t>
  </si>
  <si>
    <t>-1032786275</t>
  </si>
  <si>
    <t>75M91Y</t>
  </si>
  <si>
    <t>DATOVÁ INFRASTRUKTURA LAN, SWITCH ETHERNET L2 - DEMONTÁŽ</t>
  </si>
  <si>
    <t>-565483608</t>
  </si>
  <si>
    <t>75M95X</t>
  </si>
  <si>
    <t>DATOVÁ INFRASTRUKTURA LAN, MODEM - MONTÁŽ</t>
  </si>
  <si>
    <t>-1897005697</t>
  </si>
  <si>
    <t>75M95Y</t>
  </si>
  <si>
    <t>DATOVÁ INFRASTRUKTURA LAN, MODEM - DEMONTÁŽ</t>
  </si>
  <si>
    <t>-668187549</t>
  </si>
  <si>
    <t>1427539376</t>
  </si>
  <si>
    <t>PS 11-03-71 - ŽST Hrubá Voda, ZZEE</t>
  </si>
  <si>
    <t>74 - Silnoproud</t>
  </si>
  <si>
    <t>74</t>
  </si>
  <si>
    <t>Silnoproud</t>
  </si>
  <si>
    <t>R743H01</t>
  </si>
  <si>
    <t>ZZEE DLE TOS, MOTORGENERÁTOR KAPOTOVANÝ VČETNĚ ROZVADĚČE ATS, 66/60kVA, 400/230V, 50Hz - DODÁVKA, DOPRAVA, MONTÁŽ, UVEDENÍ DO PROVOZU</t>
  </si>
  <si>
    <t>-1515235317</t>
  </si>
  <si>
    <t xml:space="preserve">Poznámka k položce:_x000d_
DODÁVKA, DOPRAVA, MONTÁŽ, UVEDENÍ DO PROVOZU_x000d_
1. Položka obsahuje:  – veškeré príslušenství vcetne zapojení  – technický popis viz. projektová dokumentace 2. Položka neobsahuje:  X 3. Zpusob merení: Udává se pocet kusu kompletní konstrukce nebo práce.</t>
  </si>
  <si>
    <t>747213</t>
  </si>
  <si>
    <t>CELKOVÁ PROHLÍDKA, ZKOUŠENÍ, MĚŘENÍ A VYHOTOVENÍ VÝCHOZÍ REVIZNÍ ZPRÁVY, PRO OBJEM IN PŘES 500 DO 1000 TIS. KČ</t>
  </si>
  <si>
    <t>-1147492391</t>
  </si>
  <si>
    <t>Poznámka k souboru cen:_x000d_
1. Položka obsahuje:_x000d_
 – cenu za celkovou prohlídku zařízení PS/SO, vč. měření, komplexních zkoušek a revizi zařízení tohoto PS/SO autorizovaným revizním technikem na silnoproudá zařízení podle požadavku ČSN, včetně hodnocení a vyhotovení celkové revizní zprávy_x000d_
2. Položka neobsahuje:_x000d_
 X_x000d_
3. Způsob měření:_x000d_
Udává se počet kusů kompletní konstrukce nebo práce.</t>
  </si>
  <si>
    <t xml:space="preserve">Poznámka k položce:_x000d_
1. Položka obsahuje:  – cenu za celkovou prohlídku zarízení PS/SO, vc. merení, komplexních zkoušek a revizi zarízení tohoto PS/SO autorizovaným revizním technikem na silnoproudá zarízení podle požadavku CSN, vcetne hodnocení a vyhotovení celkové revizní zprávy 2. Položka neobsahuje:  X 3. Zpusob merení: Udává se pocet kusu kompletní konstrukce nebo práce.</t>
  </si>
  <si>
    <t>-51625400</t>
  </si>
  <si>
    <t>Poznámka k souboru cen:_x000d_
1. Položka obsahuje:_x000d_
 – cenu za vyhotovení dokladu právnickou osobou o silnoproudých zařízeních a vydání průkazu způsobilosti_x000d_
2. Položka neobsahuje:_x000d_
 X_x000d_
3. Způsob měření:_x000d_
Udává se počet kusů kompletní konstrukce nebo práce.</t>
  </si>
  <si>
    <t xml:space="preserve">Poznámka k položce:_x000d_
1. Položka obsahuje:  – cenu za vyhotovení dokladu právnickou osobou o silnoproudých zarízeních a vydání prukazu zpusobilosti 2. Položka neobsahuje:  X 3. Zpusob merení: Udává se pocet kusu kompletní konstrukce nebo práce.</t>
  </si>
  <si>
    <t>747703</t>
  </si>
  <si>
    <t>ZKUŠEBNÍ PROVOZ</t>
  </si>
  <si>
    <t>-90736025</t>
  </si>
  <si>
    <t>Poznámka k souboru cen:_x000d_
1. Položka obsahuje:_x000d_
 – cenu za dobu kdy je zařízení po individálních zkouškách dáno do provozu s prokázáním technických a kvalitativních parametrů zařízení_x000d_
2. Položka neobsahuje:_x000d_
 X_x000d_
3. Způsob měření:_x000d_
Udává se čas v hodinách.</t>
  </si>
  <si>
    <t xml:space="preserve">Poznámka k položce:_x000d_
1. Položka obsahuje:  – cenu za dobu kdy je zarízení po individálních zkouškách dáno do provozu s prokázáním technických a kvalitativních parametru zarízení 2. Položka neobsahuje:  X 3. Zpusob merení: Udává se cas v hodinách.</t>
  </si>
  <si>
    <t>-258926697</t>
  </si>
  <si>
    <t>Poznámka k souboru cen:_x000d_
1. Položka obsahuje:_x000d_
 – cenu za dobu kdy je s funkcí seznamována obsluha zařízení, včetně odevzdání dokumentace skutečného provedení_x000d_
2. Položka neobsahuje:_x000d_
 X_x000d_
3. Způsob měření:_x000d_
Udává se čas v hodinách.</t>
  </si>
  <si>
    <t xml:space="preserve">Poznámka k položce:_x000d_
1. Položka obsahuje:  – cenu za dobu kdy je s funkcí seznamována obsluha zarízení, vcetne odevzdání dokumentace skutecného provedení 2. Položka neobsahuje:  X 3. Zpusob merení: Udává se cas v hodinách.</t>
  </si>
  <si>
    <t>D.2 - Stavební část</t>
  </si>
  <si>
    <t>SO 11-31-01 - ŽST Hrubá Voda, kanalizace splašková a deštová</t>
  </si>
  <si>
    <t>HSV - Práce a dodávky HSV</t>
  </si>
  <si>
    <t xml:space="preserve">    1 - Zemní práce</t>
  </si>
  <si>
    <t xml:space="preserve">      16 - Zemní práce - přemístění výkopku</t>
  </si>
  <si>
    <t xml:space="preserve">      17 - Zemní práce - konstrukce ze zemin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</si>
  <si>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</si>
  <si>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</si>
  <si>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</si>
  <si>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</si>
  <si>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</si>
  <si>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</si>
  <si>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</si>
  <si>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</si>
  <si>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</si>
  <si>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VRN4 - Inženýrská činnost</t>
  </si>
  <si>
    <t>VRN9 - Ostatní náklady</t>
  </si>
  <si>
    <t>HSV</t>
  </si>
  <si>
    <t>Práce a dodávky HSV</t>
  </si>
  <si>
    <t>113106171</t>
  </si>
  <si>
    <t>Rozebrání dlažeb vozovek ze zámkové dlažby s ložem z kameniva ručně</t>
  </si>
  <si>
    <t>m2</t>
  </si>
  <si>
    <t>CS ÚRS 2025 01</t>
  </si>
  <si>
    <t>845576392</t>
  </si>
  <si>
    <t>Rozebrání dlažeb vozovek a ploch s přemístěním hmot na skládku na vzdálenost do 3 m nebo s naložením na dopravní prostředek, s jakoukoliv výplní spár ručně ze zámkové dlažby s ložem z kameniva</t>
  </si>
  <si>
    <t>Online PSC</t>
  </si>
  <si>
    <t>https://podminky.urs.cz/item/CS_URS_2025_01/113106171</t>
  </si>
  <si>
    <t>113202111</t>
  </si>
  <si>
    <t>Vytrhání obrub krajníků obrubníků stojatých</t>
  </si>
  <si>
    <t>m</t>
  </si>
  <si>
    <t>130070587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</si>
  <si>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</si>
  <si>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</si>
  <si>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Poznámka k položce:_x000d_
Šetrné vytrhání pro opětovné použití</t>
  </si>
  <si>
    <t>119003211</t>
  </si>
  <si>
    <t>Mobilní plotová zábrana s reflexním pásem výšky do 1,5 m pro zabezpečení výkopu zřízení</t>
  </si>
  <si>
    <t>1374807732</t>
  </si>
  <si>
    <t>Pomocné konstrukce při zabezpečení výkopu svislé ocelové mobilní oplocení, výšky do 1,5 m panely s reflexními signalizačními pruhy zřízení</t>
  </si>
  <si>
    <t>https://podminky.urs.cz/item/CS_URS_2025_01/119003211</t>
  </si>
  <si>
    <t>121151103</t>
  </si>
  <si>
    <t>Sejmutí ornice plochy do 100 m2 tl vrstvy do 200 mm strojně</t>
  </si>
  <si>
    <t>1323919774</t>
  </si>
  <si>
    <t>Sejmutí ornice strojně při souvislé ploše do 100 m2, tl. vrstvy do 200 mm</t>
  </si>
  <si>
    <t>https://podminky.urs.cz/item/CS_URS_2025_01/121151103</t>
  </si>
  <si>
    <t>131151100</t>
  </si>
  <si>
    <t>Hloubení jam nezapažených v hornině třídy těžitelnosti I skupiny 1 a 2 objem do 20 m3 strojně</t>
  </si>
  <si>
    <t>m3</t>
  </si>
  <si>
    <t>-161878717</t>
  </si>
  <si>
    <t>Hloubení nezapažených jam a zářezů strojně s urovnáním dna do předepsaného profilu a spádu v hornině třídy těžitelnosti I skupiny 1 a 2 do 20 m3</t>
  </si>
  <si>
    <t>https://podminky.urs.cz/item/CS_URS_2025_01/131151100</t>
  </si>
  <si>
    <t>132151251</t>
  </si>
  <si>
    <t>Hloubení rýh nezapažených š do 2000 mm v hornině třídy těžitelnosti I skupiny 1 a 2 objem do 20 m3 strojně</t>
  </si>
  <si>
    <t>-830571310</t>
  </si>
  <si>
    <t>Hloubení nezapažených rýh šířky přes 800 do 2 000 mm strojně s urovnáním dna do předepsaného profilu a spádu v hornině třídy těžitelnosti I skupiny 1 a 2 do 20 m3</t>
  </si>
  <si>
    <t>https://podminky.urs.cz/item/CS_URS_2025_01/132151251</t>
  </si>
  <si>
    <t>151811131</t>
  </si>
  <si>
    <t>Osazení pažicího boxu hl výkopu do 4 m š do 1,2 m</t>
  </si>
  <si>
    <t>-1500938141</t>
  </si>
  <si>
    <t>Zřízení pažicích boxů pro pažení a rozepření stěn rýh podzemního vedení hloubka výkopu do 4 m, šířka do 1,2 m</t>
  </si>
  <si>
    <t>https://podminky.urs.cz/item/CS_URS_2025_01/151811131</t>
  </si>
  <si>
    <t>14,4*2 "Přepočtené koeficientem množství</t>
  </si>
  <si>
    <t>151811231</t>
  </si>
  <si>
    <t>Odstranění pažicího boxu hl výkopu do 4 m š do 1,2 m</t>
  </si>
  <si>
    <t>-1179173188</t>
  </si>
  <si>
    <t>Odstranění pažicích boxů pro pažení a rozepření stěn rýh podzemního vedení hloubka výkopu do 4 m, šířka do 1,2 m</t>
  </si>
  <si>
    <t>https://podminky.urs.cz/item/CS_URS_2025_01/151811231</t>
  </si>
  <si>
    <t>151-R01</t>
  </si>
  <si>
    <t>Pronájem pažících boxů po dobu stavby, vč. dopravy na stavbu</t>
  </si>
  <si>
    <t>507121497</t>
  </si>
  <si>
    <t>174151101</t>
  </si>
  <si>
    <t>Zásyp jam, šachet rýh nebo kolem objektů sypaninou se zhutněním</t>
  </si>
  <si>
    <t>604942340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</si>
  <si>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</si>
  <si>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</si>
  <si>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175151101</t>
  </si>
  <si>
    <t>Obsypání potrubí strojně sypaninou bez prohození, uloženou do 3 m</t>
  </si>
  <si>
    <t>-1778683818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</si>
  <si>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</si>
  <si>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</si>
  <si>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58337331</t>
  </si>
  <si>
    <t>štěrkopísek frakce 0/22</t>
  </si>
  <si>
    <t>t</t>
  </si>
  <si>
    <t>1555992241</t>
  </si>
  <si>
    <t>4,135*1,7 "Přepočtené koeficientem množství</t>
  </si>
  <si>
    <t>181311103</t>
  </si>
  <si>
    <t>Rozprostření ornice tl vrstvy do 200 mm v rovině nebo ve svahu do 1:5 ručně</t>
  </si>
  <si>
    <t>-932402387</t>
  </si>
  <si>
    <t>Rozprostření a urovnání ornice v rovině nebo ve svahu sklonu do 1:5 ručně při souvislé ploše, tl. vrstvy do 200 mm</t>
  </si>
  <si>
    <t>https://podminky.urs.cz/item/CS_URS_2025_01/181311103</t>
  </si>
  <si>
    <t>181411122</t>
  </si>
  <si>
    <t>Založení lučního trávníku výsevem pl do 1000 m2 ve svahu přes 1:5 do 1:2</t>
  </si>
  <si>
    <t>342536851</t>
  </si>
  <si>
    <t>Založení trávníku na půdě předem připravené plochy do 1000 m2 výsevem včetně utažení lučního na svahu přes 1:5 do 1:2</t>
  </si>
  <si>
    <t>https://podminky.urs.cz/item/CS_URS_2025_01/181411122</t>
  </si>
  <si>
    <t>00572100</t>
  </si>
  <si>
    <t>osivo jetelotráva intenzivní víceletá</t>
  </si>
  <si>
    <t>kg</t>
  </si>
  <si>
    <t>1364404675</t>
  </si>
  <si>
    <t>5,6*0,02 "Přepočtené koeficientem množství</t>
  </si>
  <si>
    <t>181951112</t>
  </si>
  <si>
    <t>Úprava pláně v hornině třídy těžitelnosti I skupiny 1 až 3 se zhutněním strojně</t>
  </si>
  <si>
    <t>-726406162</t>
  </si>
  <si>
    <t>Úprava pláně vyrovnáním výškových rozdílů strojně v hornině třídy těžitelnosti I, skupiny 1 až 3 se zhutněním</t>
  </si>
  <si>
    <t>https://podminky.urs.cz/item/CS_URS_2025_01/181951112</t>
  </si>
  <si>
    <t>R18000</t>
  </si>
  <si>
    <t>Odstranění plotu a náletových křovin, vč. likvidace dle platné legislativy</t>
  </si>
  <si>
    <t>kpl</t>
  </si>
  <si>
    <t>-1979652463</t>
  </si>
  <si>
    <t>Zemní práce - přemístění výkopku</t>
  </si>
  <si>
    <t>162751117</t>
  </si>
  <si>
    <t>Vodorovné přemístění přes 9 000 do 10000 m výkopku/sypaniny z horniny třídy těžitelnosti I skupiny 1 až 3</t>
  </si>
  <si>
    <t>835108793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</si>
  <si>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</si>
  <si>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</si>
  <si>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15,034</t>
  </si>
  <si>
    <t>Mezisoučet</t>
  </si>
  <si>
    <t>162751119</t>
  </si>
  <si>
    <t>Příplatek k vodorovnému přemístění výkopku/sypaniny z horniny třídy těžitelnosti I skupiny 1 až 3 ZKD 1000 m přes 10000 m</t>
  </si>
  <si>
    <t>-824712140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</si>
  <si>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</si>
  <si>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</si>
  <si>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15,034*5</t>
  </si>
  <si>
    <t>Zemní práce - konstrukce ze zemin</t>
  </si>
  <si>
    <t>171201201</t>
  </si>
  <si>
    <t>Uložení sypaniny na skládky nebo meziskládky</t>
  </si>
  <si>
    <t>-72286293</t>
  </si>
  <si>
    <t>Uložení sypaniny na skládky nebo meziskládky bez hutnění s upravením uložené sypaniny do předepsaného tvaru</t>
  </si>
  <si>
    <t>https://podminky.urs.cz/item/CS_URS_2025_01/171201201</t>
  </si>
  <si>
    <t>171201231</t>
  </si>
  <si>
    <t>Poplatek za uložení zeminy a kamení na recyklační skládce (skládkovné) kód odpadu 17 05 04</t>
  </si>
  <si>
    <t>283071330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</si>
  <si>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</si>
  <si>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</si>
  <si>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15,034*1,7</t>
  </si>
  <si>
    <t>Zakládání</t>
  </si>
  <si>
    <t>211531111</t>
  </si>
  <si>
    <t>Výplň odvodňovacích žeber nebo trativodů kamenivem hrubým drceným frakce 16 až 63 mm</t>
  </si>
  <si>
    <t>312093890</t>
  </si>
  <si>
    <t>Výplň kamenivem do rýh odvodňovacích žeber nebo trativodů bez zhutnění, s úpravou povrchu výplně kamenivem hrubým drceným frakce 16 až 63 mm</t>
  </si>
  <si>
    <t>https://podminky.urs.cz/item/CS_URS_2025_01/211531111</t>
  </si>
  <si>
    <t>211971110</t>
  </si>
  <si>
    <t>Zřízení opláštění žeber nebo trativodů geotextilií v rýze nebo zářezu sklonu do 1:2</t>
  </si>
  <si>
    <t>-1535732233</t>
  </si>
  <si>
    <t>Zřízení opláštění výplně z geotextilie odvodňovacích žeber nebo trativodů v rýze nebo zářezu se stěnami šikmými o sklonu do 1:2</t>
  </si>
  <si>
    <t>https://podminky.urs.cz/item/CS_URS_2025_01/211971110</t>
  </si>
  <si>
    <t>69311081</t>
  </si>
  <si>
    <t>geotextilie netkaná separační, ochranná, filtrační, drenážní PES 300g/m2</t>
  </si>
  <si>
    <t>1626696564</t>
  </si>
  <si>
    <t>18*1,1845 "Přepočtené koeficientem množství</t>
  </si>
  <si>
    <t>R2127501</t>
  </si>
  <si>
    <t>Trativod z drenážních trubek PVC-U SN 4 perforace 360° včetně lože otevřený výkop DN 80</t>
  </si>
  <si>
    <t>-429046392</t>
  </si>
  <si>
    <t>212752101</t>
  </si>
  <si>
    <t>Trativod z drenážních trubek korugovaných PE-HD SN 4 perforace 360° včetně lože otevřený výkop DN 100 pro liniové stavby</t>
  </si>
  <si>
    <t>-1099468191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</si>
  <si>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</si>
  <si>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https://podminky.urs.cz/item/CS_URS_2025_01/212752101</t>
  </si>
  <si>
    <t>273362021</t>
  </si>
  <si>
    <t>Výztuž základových desek svařovanými sítěmi Kari</t>
  </si>
  <si>
    <t>1181180866</t>
  </si>
  <si>
    <t>Výztuž základů desek ze svařovaných sítí z drátů typu KARI</t>
  </si>
  <si>
    <t>https://podminky.urs.cz/item/CS_URS_2025_01/273362021</t>
  </si>
  <si>
    <t>Svislé a kompletní konstrukce</t>
  </si>
  <si>
    <t>R38241111</t>
  </si>
  <si>
    <t>Dodávla a montáž - Zemní nádrž objemu 7000 ll z PE na dešťovou a splaškovou vodu dvouplášťová kruhová. vč. výplně mezipláště betonem a poklopu D400</t>
  </si>
  <si>
    <t>kus</t>
  </si>
  <si>
    <t>34573746</t>
  </si>
  <si>
    <t>Poznámka k položce:_x000d_
Návrh jímky: Množství odpadních vod odpovídá potřebě pitné vody._x000d_
Denní spotřeba vody je stanovena dle vyhlášky č. 120/2011 Sb. _x000d_
_x000d_
Vstupní údaje pro výpočet: Spotřeba vody (domácnost) 100 l/os/den_x000d_
- počet uživatelů RD 4 EO_x000d_
- průměrná denní potřeba vody Q24 = 98,625 x4 =394,5 l/den=0,3945m3/den_x000d_
- maximální denní spotřeba vody Qdmax = 394,5 x 1,25 = 493,125 l/den=0,493m3/den_x000d_
_x000d_
- hodinová potřeba vody Qh = 394,5 :24 = 16,44 l /hod=0,01644m3/hod_x000d_
- maximální hodinová potřeba vody Qhmax = 493,125 :24 x 2,5 =36,984 l/hod=0,036984m3/hod_x000d_
_x000d_
- sekundová potřeba vody Qs = 16,44 : 3600 = 0,00456 l/s=0,00000456m3/s_x000d_
- maximální sekundová spotřeba vody Qsmax =36,984:3600= 0,01027l/s=0,00001027m3/s_x000d_
_x000d_
- měsíční spotřeba vody Qměs = 0,3945 x 30 = 12,535 m3/měs_x000d_
- maximální měsíční spotřeba vody Qměs,max = 0,493 x 30 = 14,79 m3/měs_x000d_
_x000d_
- roční potřeba vody Qr = 0,3945 x365 dní = 144,0 m3/rok_x000d_
-	maximální roční potřeba vody Qr,max = 0,493 x365 dní = 179,945 m3/rok_x000d_
Aplikací jímky na vyvážení o objemu 7m3 - dojde k periodicitě vyvážení 2x měsíčně._x000d_
_x000d_
Odpadní jímka se usazuje do 15ti centimetrové vrstvy nezatuhlého betonu. Meziplášť jímky a vzpěry_x000d_
uvnitř se vylejí betonem, odpadní nádrž se z venkovní strany obsype zeminou. Bude instalován_x000d_
pojízdný poklop D400.</t>
  </si>
  <si>
    <t>Vodorovné konstrukce</t>
  </si>
  <si>
    <t>451573111</t>
  </si>
  <si>
    <t>Lože pod potrubí otevřený výkop ze štěrkopísku</t>
  </si>
  <si>
    <t>-2138831838</t>
  </si>
  <si>
    <t>Lože pod potrubí, stoky a drobné objekty v otevřeném výkopu z písku a štěrkopísku do 63 mm</t>
  </si>
  <si>
    <t>https://podminky.urs.cz/item/CS_URS_2025_01/451573111</t>
  </si>
  <si>
    <t>452311151</t>
  </si>
  <si>
    <t>Podkladní desky z betonu prostého bez zvýšených nároků na prostředí tř. C 20/25 otevřený výkop</t>
  </si>
  <si>
    <t>1332511365</t>
  </si>
  <si>
    <t>Podkladní a zajišťovací konstrukce z betonu prostého v otevřeném výkopu bez zvýšených nároků na prostředí desky pod potrubí, stoky a drobné objekty z betonu tř. C 20/25</t>
  </si>
  <si>
    <t>https://podminky.urs.cz/item/CS_URS_2025_01/452311151</t>
  </si>
  <si>
    <t>Trubní vedení</t>
  </si>
  <si>
    <t>871315221</t>
  </si>
  <si>
    <t xml:space="preserve">Kanalizační potrubí z tvrdého PVC jednovrstvé tuhost třídy SN8 DN 160, vč. tvarovek </t>
  </si>
  <si>
    <t>1109016684</t>
  </si>
  <si>
    <t>Kanalizační potrubí z tvrdého PVC v otevřeném výkopu ve sklonu do 20 %, hladkého plnostěnného jednovrstvého, tuhost třídy SN 8 DN 160, vč. tvarovek</t>
  </si>
  <si>
    <t>R871000</t>
  </si>
  <si>
    <t xml:space="preserve">Napojení kanalizace objektu na nové potrubí </t>
  </si>
  <si>
    <t>413384747</t>
  </si>
  <si>
    <t>Napojení kanalizace objektu na nové potrubí</t>
  </si>
  <si>
    <t>892312121</t>
  </si>
  <si>
    <t>Tlaková zkouška vzduchem potrubí DN 150 těsnícím vakem ucpávkovým</t>
  </si>
  <si>
    <t>úsek</t>
  </si>
  <si>
    <t>781095171</t>
  </si>
  <si>
    <t>Tlakové zkoušky vzduchem těsnícími vaky ucpávkovými DN 150</t>
  </si>
  <si>
    <t>https://podminky.urs.cz/item/CS_URS_2025_01/892312121</t>
  </si>
  <si>
    <t>892351111</t>
  </si>
  <si>
    <t>Tlaková zkouška vodou potrubí DN 150 nebo 200</t>
  </si>
  <si>
    <t>1621428910</t>
  </si>
  <si>
    <t>Tlakové zkoušky vodou na potrubí DN 150 nebo 200</t>
  </si>
  <si>
    <t>https://podminky.urs.cz/item/CS_URS_2025_01/892351111</t>
  </si>
  <si>
    <t>894811213</t>
  </si>
  <si>
    <t>Revizní šachta z PVC typ pravý/přímý/levý, DN 315/160 hl od 1360 do 1730 mm</t>
  </si>
  <si>
    <t>209702740</t>
  </si>
  <si>
    <t>Revizní šachta z tvrdého PVC v otevřeném výkopu typ pravý/přímý/levý (DN šachty/DN trubního vedení) DN 315/160, hloubka od 1360 do 1730 mm</t>
  </si>
  <si>
    <t>https://podminky.urs.cz/item/CS_URS_2025_01/894811213</t>
  </si>
  <si>
    <t>899722113</t>
  </si>
  <si>
    <t>Krytí potrubí z plastů výstražnou fólií z PVC přes 25 do 34cm</t>
  </si>
  <si>
    <t>916735412</t>
  </si>
  <si>
    <t>Krytí potrubí z plastů výstražnou fólií z PVC šířky přes 25 do 34 cm</t>
  </si>
  <si>
    <t>https://podminky.urs.cz/item/CS_URS_2025_01/899722113</t>
  </si>
  <si>
    <t>Ostatní konstrukce a práce, bourání</t>
  </si>
  <si>
    <t>916231213</t>
  </si>
  <si>
    <t>Osazení chodníkového obrubníku betonového stojatého s boční opěrou do lože z betonu prostého</t>
  </si>
  <si>
    <t>1378846487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</si>
  <si>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</si>
  <si>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</si>
  <si>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Poznámka k položce:_x000d_
Zpětné osazení vybouraných a očištěných obrub</t>
  </si>
  <si>
    <t>979024442</t>
  </si>
  <si>
    <t>Očištění vybouraných obrubníků a krajníků chodníkových</t>
  </si>
  <si>
    <t>1809791471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</si>
  <si>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</si>
  <si>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https://podminky.urs.cz/item/CS_URS_2025_01/979024442</t>
  </si>
  <si>
    <t>997</t>
  </si>
  <si>
    <t>Přesun sutě</t>
  </si>
  <si>
    <t>997006512</t>
  </si>
  <si>
    <t>Vodorovné doprava suti s naložením a složením na skládku přes 100 m do 1 km</t>
  </si>
  <si>
    <t>820823373</t>
  </si>
  <si>
    <t>Vodorovná doprava suti na skládku s naložením na dopravní prostředek a složením přes 100 m do 1 km</t>
  </si>
  <si>
    <t>https://podminky.urs.cz/item/CS_URS_2025_01/997006512</t>
  </si>
  <si>
    <t>0,197</t>
  </si>
  <si>
    <t>997006519</t>
  </si>
  <si>
    <t>Příplatek k vodorovnému přemístění suti na skládku ZKD 1 km přes 1 km</t>
  </si>
  <si>
    <t>2128907189</t>
  </si>
  <si>
    <t>Vodorovná doprava suti na skládku Příplatek k ceně -6512 za každý další i započatý 1 km</t>
  </si>
  <si>
    <t>https://podminky.urs.cz/item/CS_URS_2025_01/997006519</t>
  </si>
  <si>
    <t>0,197*14</t>
  </si>
  <si>
    <t>997013601</t>
  </si>
  <si>
    <t>Poplatek za uložení na skládce (skládkovné) stavebního odpadu betonového kód odpadu 17 01 01</t>
  </si>
  <si>
    <t>2003101776</t>
  </si>
  <si>
    <t>Poplatek za uložení stavebního odpadu na skládce (skládkovné) z prostého betonu zatříděného do Katalogu odpadů pod kódem 17 01 01</t>
  </si>
  <si>
    <t>https://podminky.urs.cz/item/CS_URS_2025_01/997013601</t>
  </si>
  <si>
    <t>998</t>
  </si>
  <si>
    <t>Přesun hmot</t>
  </si>
  <si>
    <t>998276101</t>
  </si>
  <si>
    <t>Přesun hmot pro trubní vedení z trub z plastických hmot otevřený výkop</t>
  </si>
  <si>
    <t>1774403363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</si>
  <si>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</si>
  <si>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</si>
  <si>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Práce a dodávky M</t>
  </si>
  <si>
    <t>46-M</t>
  </si>
  <si>
    <t>Zemní práce při extr.mont.pracích</t>
  </si>
  <si>
    <t>460881612</t>
  </si>
  <si>
    <t>Kladení dlažby z dlaždic betonových tvarovaných a zámkových do lože z kameniva těženého při elektromontážích</t>
  </si>
  <si>
    <t>64</t>
  </si>
  <si>
    <t>-1969748219</t>
  </si>
  <si>
    <t>Kryt vozovek a chodníků kladení dlažby (materiál ve specifikaci) včetně spárování, do lože z kameniva těženého z dlaždic betonových tvarovaných nebo zámkových</t>
  </si>
  <si>
    <t>https://podminky.urs.cz/item/CS_URS_2025_01/460881612</t>
  </si>
  <si>
    <t>460911122</t>
  </si>
  <si>
    <t>Očištění dlaždic betonových tvarovaných nebo zámkových z rozebraných dlažeb při elektromontážích</t>
  </si>
  <si>
    <t>-1589471026</t>
  </si>
  <si>
    <t>Očištění vybouraných prvků z vozovek a chodníků kostek nebo dlaždic od spojovacího materiálu s původní výplní spár kamenivem, s odklizením a uložením na vzdálenost 3 m dlaždic betonových tvarovaných nebo zámkových</t>
  </si>
  <si>
    <t>https://podminky.urs.cz/item/CS_URS_2025_01/460911122</t>
  </si>
  <si>
    <t>VRN4</t>
  </si>
  <si>
    <t>Inženýrská činnost</t>
  </si>
  <si>
    <t>R043154000</t>
  </si>
  <si>
    <t>Zkoušky hutnicí</t>
  </si>
  <si>
    <t>1024</t>
  </si>
  <si>
    <t>-626229757</t>
  </si>
  <si>
    <t>VRN9</t>
  </si>
  <si>
    <t>Ostatní náklady</t>
  </si>
  <si>
    <t>R090001000</t>
  </si>
  <si>
    <t>Ostatní náklady - viz poznámka, případně náklady na Dopravně-inženýrské opatření v rozsahu dle potřeby Stavebního objektu</t>
  </si>
  <si>
    <t>-2035808603</t>
  </si>
  <si>
    <t>Poznámka k položce:_x000d_
OSTATNÍ POŽADAVKY - POSUDKY, KONTROLY, REVIZNÍ ZPRÁVY_x000d_
_x000d_
_x000d_
zahrnuje veškeré náklady spojené s objednatelem požadovanými pracemi_x000d_
_x000d_
revize elektro_x000d_
a případné další nutné revize, kontroly, posudky</t>
  </si>
  <si>
    <t>SO 11-32-01 - ŽST Hrubá Voda, vrt studna, vodovodní přípojka</t>
  </si>
  <si>
    <t>PSV - Práce a dodávky PSV</t>
  </si>
  <si>
    <t xml:space="preserve">    722 - Zdravotechnika - vnitřní vodovod</t>
  </si>
  <si>
    <t xml:space="preserve">    724 - Zdravotechnika - strojní vybavení</t>
  </si>
  <si>
    <t xml:space="preserve">    21-M - Elektromontáže</t>
  </si>
  <si>
    <t>1921235118</t>
  </si>
  <si>
    <t>2066990761</t>
  </si>
  <si>
    <t>1850141631</t>
  </si>
  <si>
    <t>-109649814</t>
  </si>
  <si>
    <t>24,57*2 "Přepočtené koeficientem množství</t>
  </si>
  <si>
    <t>-1785255103</t>
  </si>
  <si>
    <t>R151000</t>
  </si>
  <si>
    <t>476903220</t>
  </si>
  <si>
    <t>-998151288</t>
  </si>
  <si>
    <t>1391522123</t>
  </si>
  <si>
    <t>1625615600</t>
  </si>
  <si>
    <t>5,528*1,7 "Přepočtené koeficientem množství</t>
  </si>
  <si>
    <t>-351333690</t>
  </si>
  <si>
    <t>117524086</t>
  </si>
  <si>
    <t>-1343014478</t>
  </si>
  <si>
    <t>28,35*0,02 "Přepočtené koeficientem množství</t>
  </si>
  <si>
    <t>-1144880911</t>
  </si>
  <si>
    <t>1192291853</t>
  </si>
  <si>
    <t>13,229</t>
  </si>
  <si>
    <t>-1516740086</t>
  </si>
  <si>
    <t>13,229*5</t>
  </si>
  <si>
    <t>-1721081266</t>
  </si>
  <si>
    <t>171201221</t>
  </si>
  <si>
    <t>Poplatek za uložení na skládce (skládkovné) zeminy a kamení kód odpadu 17 05 04</t>
  </si>
  <si>
    <t>-1828927686</t>
  </si>
  <si>
    <t>Poplatek za uložení stavebního odpadu na skládce (skládkovné) zeminy a kamení zatříděného do Katalogu odpadů pod kódem 17 05 04</t>
  </si>
  <si>
    <t>https://podminky.urs.cz/item/CS_URS_2025_01/171201221</t>
  </si>
  <si>
    <t>13,229*1,7</t>
  </si>
  <si>
    <t>PSV</t>
  </si>
  <si>
    <t>Práce a dodávky PSV</t>
  </si>
  <si>
    <t>-905373327</t>
  </si>
  <si>
    <t>R2427911</t>
  </si>
  <si>
    <t>Vrtaná studna - kompletní dodávka - vrt, vystrojení, obsyp, zárubnice, zhlaví studny - viz popis a TZ PD</t>
  </si>
  <si>
    <t>1795459043</t>
  </si>
  <si>
    <t>Poznámka k položce:_x000d_
Bilance potřeby vody:_x000d_
Spotřeba vody podle přílohy č.12 k vyhlášce 428/2001 Sb._x000d_
_x000d_
Průměrná denní potřeba: 	Qp = 100 l/os/den x 4 osoby = 400 l/den _x000d_
Maximální denní potřeba: 	Qm = Qp x kd = 400 x 1,5 = 600 l/den _x000d_
Maximální hod. potřeba:	Qh = Qm x kh/24 = 600 x 1,8/24 = 45,00 l/hod = 0,0125 l/sec _x000d_
_x000d_
Roční spotřeba vody podle přílohy č.12 k vyhlášce 428/2001 Sb. _x000d_
Roční potřeba vody : 	Qr = 36,5 m3/os x 4 osoby = 146,0 m3/rok_x000d_
a)	stavební řešení_x000d_
Hloubka vrtu:_x000d_
29,00 m (hloubka bude upřesněna při realizaci vrtaných prací dle projevů intenzity zvodnění horninového prostředí)._x000d_
Zárubnice:_x000d_
DN 160_x000d_
18,0 – 29,0 m Ø 250 mm rotačně příklepné Vrtný průměr: _x000d_
0,0 – 18,0 m Ø 210 mm zapažení úvodní kolonou_x000d_
vrtání_x000d_
+0,0 - 20,5 m p. t. - plná PVC Ø 1 _x000d_
Vystrojení vrtu: zárubnice_x000d_
60 mm_x000d_
-20,5 m p. t. - 27,5 m p. t. - perforovaná PVC zárubnice Ø 160 mm_x000d_
-27,5 m p. t. – 29,0 m p. t. - plná PVC zárubnice Ø 160 mm, kalník_x000d_
Obsyp:_x000d_
0,0 - 3,0 m p. t. – cementace, jílové těsnění (vytěžený materiál)_x000d_
-3,0 - 4,0 m p. t. – cementace, jílové těsnění (granulovaný bentonit)_x000d_
-20,0 m p. t. - 29,0 m p. t. - obsyp - vodárenský štěrk frakce 4/8 mm_x000d_
-29,0 m p. t. - 29,4 m p. t. – praný kačírek frakce 4/8 mm_x000d_
_x000d_
Zhlaví vrtu:_x000d_
Studna bude také vybavena zhlavím - vstupem z plastu např. AQUATECH. Šachta _x000d_
DN1,0m, vstup DN 600, v=2,0 m, výška nad terénem 0,5m a utěsněn proti vnikání povrchové vody. Studna je zakryta plastovým poklopem s přesahem 50mm a sklonem 2%.</t>
  </si>
  <si>
    <t>-373328151</t>
  </si>
  <si>
    <t>871161141</t>
  </si>
  <si>
    <t>Montáž potrubí z PE100 RC SDR 11 otevřený výkop svařovaných na tupo d 32 x 3,0 mm</t>
  </si>
  <si>
    <t>-2042085932</t>
  </si>
  <si>
    <t>Montáž vodovodního potrubí z polyetylenu PE100 RC v otevřeném výkopu svařovaných na tupo SDR 11/PN16 d 32 x 3,0 mm</t>
  </si>
  <si>
    <t>https://podminky.urs.cz/item/CS_URS_2025_01/871161141</t>
  </si>
  <si>
    <t>28613170</t>
  </si>
  <si>
    <t>potrubí vodovodní dvouvrstvé PE100 RC SDR11 32x3,0mm</t>
  </si>
  <si>
    <t>1466539224</t>
  </si>
  <si>
    <t>18,9*1,015 "Přepočtené koeficientem množství</t>
  </si>
  <si>
    <t>-1173146920</t>
  </si>
  <si>
    <t>892241111</t>
  </si>
  <si>
    <t>Tlaková zkouška vodou potrubí DN do 80</t>
  </si>
  <si>
    <t>770280329</t>
  </si>
  <si>
    <t>Tlakové zkoušky vodou na potrubí DN do 80</t>
  </si>
  <si>
    <t>https://podminky.urs.cz/item/CS_URS_2025_01/892241111</t>
  </si>
  <si>
    <t>899721111</t>
  </si>
  <si>
    <t>Signalizační vodič DN do 150 mm na potrubí</t>
  </si>
  <si>
    <t>-88486196</t>
  </si>
  <si>
    <t>Signalizační vodič na potrubí DN do 150 mm</t>
  </si>
  <si>
    <t>https://podminky.urs.cz/item/CS_URS_2025_01/899721111</t>
  </si>
  <si>
    <t>-810584514</t>
  </si>
  <si>
    <t>-408598427</t>
  </si>
  <si>
    <t>722</t>
  </si>
  <si>
    <t>Zdravotechnika - vnitřní vodovod</t>
  </si>
  <si>
    <t>722290234</t>
  </si>
  <si>
    <t>Proplach a dezinfekce vodovodního potrubí DN do 80</t>
  </si>
  <si>
    <t>-197970538</t>
  </si>
  <si>
    <t>Zkoušky, proplach a desinfekce vodovodního potrubí proplach a desinfekce vodovodního potrubí do DN 80</t>
  </si>
  <si>
    <t>https://podminky.urs.cz/item/CS_URS_2025_01/722290234</t>
  </si>
  <si>
    <t>724</t>
  </si>
  <si>
    <t>Zdravotechnika - strojní vybavení</t>
  </si>
  <si>
    <t>724211R</t>
  </si>
  <si>
    <t>Domovní vodárna dopravní výška 76 m - kompletní dodávka</t>
  </si>
  <si>
    <t>soubor</t>
  </si>
  <si>
    <t>-79593469</t>
  </si>
  <si>
    <t xml:space="preserve">Poznámka k položce:_x000d_
Celonerezové ponorné odstředivé čerpadlo, 400V do vrtaných studní s ekologickým, vodou plněným elektromotorem , čerpadlo bude ve studni ponořeno v cca 10m vody._x000d_
_x000d_
Plovákový spínač: ne_x000d_
Délka kabelu (m): 1,7_x000d_
Pohon čerpadla: elektromotor 400 V_x000d_
Počet zapnutí za hodinu max.: 40_x000d_
Jmenovitý výkon elektromotoru (kW): 0,37_x000d_
Krytí (IP): 68_x000d_
Tepelná pojistka: ne_x000d_
Hloubka ponoru max. (m):150_x000d_
Průtok min. (m3/hod.): 0,3_x000d_
Průtok max. (m3/hod.): 1,5_x000d_
Dopravní výška max. (m): 76_x000d_
Dopravní výška min. (m): 21_x000d_
Vypočtená dopravní výška: cca 40m_x000d_
Počet stupňů: 14_x000d_
Dimenze připojení - výtlak:1 ¼“ = DN32_x000d_
Vhodnost použití do vrtu: ano_x000d_
Průměr vrtu/studny min. (mm): 120_x000d_
Ochrana čerpadla proti chodu na sucho: ne_x000d_
Materiálové provedení čerpadla:	nerez_x000d_
Teplota čerpaného média max. (°C): 30_x000d_
Zpětná klapka: ano_x000d_
Hmotnost (kg): 11,3_x000d_
Šnůra na zavěšení:	ne_x000d_
Záruka (měsíců): 24_x000d_
_x000d_
_x000d_
Výtlačné potrubí savice délky 27,5m DN32 uchycené v šachtě nosnou sponou a přírubami k přípojce vody, ve vrtu drží samosvornými pásky._x000d_
Krabicová rozvodka se silovými kabely zajišťující chod ponorného čerpadla i hlídání hladiny vody_x000d_
Manometr, zpětná klapka, výtlačné šoupátko._x000d_
Přípojka pitné vody DN25(d32x3,0) HDPE100RC SDR11, PN16 o celk. dl. 18,90 m._x000d_
Regulátor tlaku vody ovládající elektromotor čerpadla (řídící jednotka s frekvenčním měničem)_x000d_
_x000d_
Čerpadlo pracuje ponořené ve vrtu či studni a je ovládáno jednotkou s frekvenčním  měničem - celý systém po otevření odběrního místa automaticky sepne, po uzavření vypne. Během odběru vody jednotka reguluje otáčky čerpadla podle okamžité spotřeby a udržuje vždy nastavený konstantní tlak. Při menších odběrech dochází k významnému snížení příkonu a tím k úspoře provozních nákladů._x000d_
_x000d_
Vyrovnávací tlaková nádoba omezí vodní rázy a sníží počet spínání, vodárna zapne až odběru cca 3 litrů vody, tato nádoba je nejčastěji umístěna v objektu, má objem max. 24l, je součást řídící jednotky jako zpětná klapka a malá tlaková nádoba_x000d_
Hlavní uzavírací ventil s odvodněním _x000d_
Připojovací armatury (T-kus, vsuvka, redukce, manometr)</t>
  </si>
  <si>
    <t>21-M</t>
  </si>
  <si>
    <t>Elektromontáže</t>
  </si>
  <si>
    <t>210100001</t>
  </si>
  <si>
    <t>Ukončení vodičů v rozváděči nebo na přístroji včetně zapojení průřezu žíly do 2,5 mm2</t>
  </si>
  <si>
    <t>-1901212314</t>
  </si>
  <si>
    <t>Ukončení vodičů izolovaných s označením a zapojením v rozváděči nebo na přístroji průřezu žíly do 2,5 mm2</t>
  </si>
  <si>
    <t>https://podminky.urs.cz/item/CS_URS_2025_01/210100001</t>
  </si>
  <si>
    <t>210120511</t>
  </si>
  <si>
    <t>Montáž jističů do 100 A se zapojením vodičů</t>
  </si>
  <si>
    <t>1972582611</t>
  </si>
  <si>
    <t>Montáž jističů se zapojením vodičů jističů do 100 A</t>
  </si>
  <si>
    <t>https://podminky.urs.cz/item/CS_URS_2025_01/210120511</t>
  </si>
  <si>
    <t>35822117</t>
  </si>
  <si>
    <t>jistič 1-pólový 10 A vypínací charakteristika C vypínací schopnost 10 kA</t>
  </si>
  <si>
    <t>256</t>
  </si>
  <si>
    <t>1212347048</t>
  </si>
  <si>
    <t>210220020</t>
  </si>
  <si>
    <t>Montáž uzemňovacího vedení vodičů FeZn pomocí svorek v zemi páskou do 120 mm2 ve městské zástavbě</t>
  </si>
  <si>
    <t>1092560293</t>
  </si>
  <si>
    <t>Montáž uzemňovacího vedení s upevněním, propojením a připojením pomocí svorek v zemi s izolací spojů vodičů FeZn páskou průřezu do 120 mm2 v městské zástavbě</t>
  </si>
  <si>
    <t>https://podminky.urs.cz/item/CS_URS_2025_01/210220020</t>
  </si>
  <si>
    <t>35442064</t>
  </si>
  <si>
    <t>pás zemnící 20x3mm FeZn</t>
  </si>
  <si>
    <t>128</t>
  </si>
  <si>
    <t>-1315136919</t>
  </si>
  <si>
    <t>210812011</t>
  </si>
  <si>
    <t>Montáž kabelu Cu plného nebo laněného do 1 kV žíly 3x1,5 až 6 mm2 (např. CYKY) bez ukončení uloženého volně nebo v liště</t>
  </si>
  <si>
    <t>-984557759</t>
  </si>
  <si>
    <t>Montáž izolovaných kabelů měděných do 1 kV bez ukončení plných nebo laněných kulatých (např. CYKY, CHKE-R) uložených volně nebo v liště počtu a průřezu žil 3x1,5 až 6 mm2</t>
  </si>
  <si>
    <t>https://podminky.urs.cz/item/CS_URS_2025_01/210812011</t>
  </si>
  <si>
    <t>34111036</t>
  </si>
  <si>
    <t>kabel instalační jádro Cu plné izolace PVC plášť PVC 450/750V (CYKY) 3x2,5mm2</t>
  </si>
  <si>
    <t>-880071963</t>
  </si>
  <si>
    <t>26,9*1,15 "Přepočtené koeficientem množství</t>
  </si>
  <si>
    <t>34571350</t>
  </si>
  <si>
    <t>trubka elektroinstalační ohebná dvouplášťová korugovaná HDPE (chránička) D 32/40mm</t>
  </si>
  <si>
    <t>691443669</t>
  </si>
  <si>
    <t>R21000</t>
  </si>
  <si>
    <t>Úprava stávajícího rozvaděče, vč. stavebních přípomocí - vysekání drážek ve zdivu, jejich zapravení</t>
  </si>
  <si>
    <t>1543700419</t>
  </si>
  <si>
    <t>460161131</t>
  </si>
  <si>
    <t>Hloubení kabelových rýh ručně š 35 cm hl 40 cm v hornině tř I skupiny 1 a 2</t>
  </si>
  <si>
    <t>2033212903</t>
  </si>
  <si>
    <t>Hloubení kabelových rýh ručně včetně urovnání dna s přemístěním výkopku do vzdálenosti 3 m od okraje jámy nebo s naložením na dopravní prostředek šířky 35 cm hloubky 40 cm v hornině třídy těžitelnosti I skupiny 1 a 2</t>
  </si>
  <si>
    <t>https://podminky.urs.cz/item/CS_URS_2025_01/460161131</t>
  </si>
  <si>
    <t>460431141</t>
  </si>
  <si>
    <t>Zásyp kabelových rýh ručně se zhutněním š 35 cm hl 40 cm z horniny tř I skupiny 1 a 2</t>
  </si>
  <si>
    <t>392100555</t>
  </si>
  <si>
    <t>Zásyp kabelových rýh ručně s přemístění sypaniny ze vzdálenosti do 10 m, s uložením výkopku ve vrstvách včetně zhutnění a úpravy povrchu šířky 35 cm hloubky 40 cm z horniny třídy těžitelnosti I skupiny 1 a 2</t>
  </si>
  <si>
    <t>https://podminky.urs.cz/item/CS_URS_2025_01/460431141</t>
  </si>
  <si>
    <t>460661111</t>
  </si>
  <si>
    <t>Kabelové lože z písku pro kabely nn bez zakrytí š lože do 35 cm</t>
  </si>
  <si>
    <t>269407967</t>
  </si>
  <si>
    <t>Kabelové lože z písku včetně podsypu, zhutnění a urovnání povrchu pro kabely nn bez zakrytí, šířky do 35 cm</t>
  </si>
  <si>
    <t>https://podminky.urs.cz/item/CS_URS_2025_01/460661111</t>
  </si>
  <si>
    <t>460671111</t>
  </si>
  <si>
    <t>Výstražná fólie pro krytí kabelů šířky přes 10 do 20 cm</t>
  </si>
  <si>
    <t>1166014386</t>
  </si>
  <si>
    <t>Výstražné prvky pro krytí kabelů včetně vyrovnání povrchu rýhy, rozvinutí a uložení fólie, šířky přes 10 do 20 cm</t>
  </si>
  <si>
    <t>https://podminky.urs.cz/item/CS_URS_2025_01/460671111</t>
  </si>
  <si>
    <t>-690315271</t>
  </si>
  <si>
    <t>-521908937</t>
  </si>
  <si>
    <t xml:space="preserve">SO 11-72-01 - ŽST Hrubá Voda, pracoviště  ŘP</t>
  </si>
  <si>
    <t>Úroveň 3:</t>
  </si>
  <si>
    <t>SO 11-72-01.01 - Stavební část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</si>
  <si>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</si>
  <si>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</si>
  <si>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</si>
  <si>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18 - Zemní práce - povrchové úpravy terénu</t>
  </si>
  <si>
    <t xml:space="preserve">      21 - Zakládání - úprava podloží a základové spáry, zlepšování vlastností hornin</t>
  </si>
  <si>
    <t xml:space="preserve">      27 - Zakládání - základy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</si>
  <si>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</si>
  <si>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</si>
  <si>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</si>
  <si>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 xml:space="preserve">    6 - Úpravy povrchů, podlahy a osazování výplní</t>
  </si>
  <si>
    <t xml:space="preserve">      63 - Podlahy a podlahové konstrukce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</si>
  <si>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</si>
  <si>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</si>
  <si>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96 - Bourání konstrukcí</t>
  </si>
  <si>
    <t>D1 - Kontejner</t>
  </si>
  <si>
    <t>Zemní práce - přípravné a přidružené práce</t>
  </si>
  <si>
    <t>111251101</t>
  </si>
  <si>
    <t>Odstranění křovin a stromů průměru kmene do 100 mm i s kořeny sklonu terénu do 1:5 z celkové plochy do 100 m2 strojně</t>
  </si>
  <si>
    <t>-2092166390</t>
  </si>
  <si>
    <t>Odstranění křovin a stromů s odstraněním kořenů strojně průměru kmene do 100 mm v rovině nebo ve svahu sklonu terénu do 1:5, při celkové ploše do 100 m2</t>
  </si>
  <si>
    <t>https://podminky.urs.cz/item/CS_URS_2025_01/111251101</t>
  </si>
  <si>
    <t>" v mítse dotceném stavbou"200</t>
  </si>
  <si>
    <t>162301501</t>
  </si>
  <si>
    <t>Vodorovné přemístění křovin do 5 km D kmene do 100 mm</t>
  </si>
  <si>
    <t>1967807390</t>
  </si>
  <si>
    <t>Vodorovné přemístění smýcených křovin do průměru kmene 100 mm na vzdálenost do 5 000 m</t>
  </si>
  <si>
    <t>https://podminky.urs.cz/item/CS_URS_2025_01/162301501</t>
  </si>
  <si>
    <t>200</t>
  </si>
  <si>
    <t>162301981</t>
  </si>
  <si>
    <t>Příplatek k vodorovnému přemístění křovin D kmene do 100 mm ZKD 1 km</t>
  </si>
  <si>
    <t>1532685143</t>
  </si>
  <si>
    <t>Vodorovné přemístění smýcených křovin Příplatek k ceně za každých dalších i započatých 1 000 m</t>
  </si>
  <si>
    <t>https://podminky.urs.cz/item/CS_URS_2025_01/162301981</t>
  </si>
  <si>
    <t>200*5</t>
  </si>
  <si>
    <t>Zemní práce - odkopávky a prokopávky</t>
  </si>
  <si>
    <t>122151101</t>
  </si>
  <si>
    <t>Odkopávky a prokopávky nezapažené v hornině třídy těžitelnosti I skupiny 1 a 2 objem do 20 m3 strojně</t>
  </si>
  <si>
    <t>1726226419</t>
  </si>
  <si>
    <t>Odkopávky a prokopávky nezapažené strojně v hornině třídy těžitelnosti I skupiny 1 a 2 do 20 m3</t>
  </si>
  <si>
    <t>https://podminky.urs.cz/item/CS_URS_2025_01/122151101</t>
  </si>
  <si>
    <t>"pro skladbu dlažby"(70*0,6)</t>
  </si>
  <si>
    <t>"pro nové pracovište RP"(7*6*0,25)</t>
  </si>
  <si>
    <t>"pro objekt náhradního zdroje" (4*2,5*0,25)</t>
  </si>
  <si>
    <t>"sjezd"(12*0,5)</t>
  </si>
  <si>
    <t>Součet</t>
  </si>
  <si>
    <t>Zemní práce - hloubené vykopávky</t>
  </si>
  <si>
    <t>133351101</t>
  </si>
  <si>
    <t>Hloubení šachet nezapažených v hornině třídy těžitelnosti II skupiny 4 objem do 20 m3</t>
  </si>
  <si>
    <t>-1354287206</t>
  </si>
  <si>
    <t>Hloubení nezapažených šachet strojně v hornině třídy těžitelnosti II skupiny 4 do 20 m3</t>
  </si>
  <si>
    <t>https://podminky.urs.cz/item/CS_URS_2025_01/133351101</t>
  </si>
  <si>
    <t>"dle výkresu číslo 1-02"</t>
  </si>
  <si>
    <t>(0,4*1,5*0,4)*3</t>
  </si>
  <si>
    <t>(0,4*1,2*0,6)*3</t>
  </si>
  <si>
    <t>(0,4*1,1*0,4)*3</t>
  </si>
  <si>
    <t>(0,4*0,3*0,4)*3</t>
  </si>
  <si>
    <t>(0,4*0,3*0,6)*3</t>
  </si>
  <si>
    <t>(0,4*0,1*0,4)*3</t>
  </si>
  <si>
    <t>(0,4*0,1*0,6)*3</t>
  </si>
  <si>
    <t>-948161146</t>
  </si>
  <si>
    <t>(70*0,6)</t>
  </si>
  <si>
    <t>(7*6*0,25)</t>
  </si>
  <si>
    <t>(4*2,5*0,25)</t>
  </si>
  <si>
    <t>(12*0,5)</t>
  </si>
  <si>
    <t>19536285</t>
  </si>
  <si>
    <t>61*10</t>
  </si>
  <si>
    <t>1582926468</t>
  </si>
  <si>
    <t>-926939691</t>
  </si>
  <si>
    <t>61*1,65</t>
  </si>
  <si>
    <t>-503671318</t>
  </si>
  <si>
    <t>"zásyp dle výkresu 1-07"5</t>
  </si>
  <si>
    <t>58344171</t>
  </si>
  <si>
    <t>štěrkodrť frakce 0/32</t>
  </si>
  <si>
    <t>-1813173426</t>
  </si>
  <si>
    <t>5*2 "Přepočtené koeficientem množství</t>
  </si>
  <si>
    <t>Zemní práce - povrchové úpravy terénu</t>
  </si>
  <si>
    <t>1929317756</t>
  </si>
  <si>
    <t>70+12</t>
  </si>
  <si>
    <t>5,5</t>
  </si>
  <si>
    <t>3*1,5</t>
  </si>
  <si>
    <t>Zakládání - úprava podloží a základové spáry, zlepšování vlastností hornin</t>
  </si>
  <si>
    <t>213311113</t>
  </si>
  <si>
    <t>Polštáře zhutněné pod základy z kameniva drceného frakce 16 až 63 mm</t>
  </si>
  <si>
    <t>804911200</t>
  </si>
  <si>
    <t>Polštáře zhutněné pod základy z kameniva hrubého drceného, frakce 16 - 63 mm</t>
  </si>
  <si>
    <t>https://podminky.urs.cz/item/CS_URS_2025_01/213311113</t>
  </si>
  <si>
    <t>213311131</t>
  </si>
  <si>
    <t>Polštáře zhutněné pod základy z kameniva drceného frakce 0 až 4 mm</t>
  </si>
  <si>
    <t>592177480</t>
  </si>
  <si>
    <t>Polštáře zhutněné pod základy z kameniva drobného drceného, frakce 0 - 4 mm</t>
  </si>
  <si>
    <t>https://podminky.urs.cz/item/CS_URS_2025_01/213311131</t>
  </si>
  <si>
    <t>Zakládání - základy</t>
  </si>
  <si>
    <t>275313711</t>
  </si>
  <si>
    <t>Základové patky z betonu tř. C 20/25</t>
  </si>
  <si>
    <t>1862384231</t>
  </si>
  <si>
    <t>Základy z betonu prostého patky a bloky z betonu kamenem neprokládaného tř. C 20/25</t>
  </si>
  <si>
    <t>https://podminky.urs.cz/item/CS_URS_2025_01/275313711</t>
  </si>
  <si>
    <t>2,112*1,025 'Přepočtené koeficientem množství</t>
  </si>
  <si>
    <t>Komunikace pozemní</t>
  </si>
  <si>
    <t>Podkladní vrstvy komunikací, letišť a ploch</t>
  </si>
  <si>
    <t>564231111</t>
  </si>
  <si>
    <t>Podklad nebo podsyp ze štěrkopísku ŠP plochy přes 100 m2 tl 100 mm</t>
  </si>
  <si>
    <t>1866490658</t>
  </si>
  <si>
    <t>Podklad nebo podsyp ze štěrkopísku ŠP s rozprostřením, vlhčením a zhutněním plochy přes 100 m2, po zhutnění tl. 100 mm</t>
  </si>
  <si>
    <t>https://podminky.urs.cz/item/CS_URS_2025_01/564231111</t>
  </si>
  <si>
    <t>"skladba dle výkresu císlo 1-07"70</t>
  </si>
  <si>
    <t>"sjezd"12</t>
  </si>
  <si>
    <t>564710011</t>
  </si>
  <si>
    <t>Podklad z kameniva hrubého drceného vel. 8-16 mm plochy přes 100 m2 tl 50 mm</t>
  </si>
  <si>
    <t>310171067</t>
  </si>
  <si>
    <t>Podklad nebo kryt z kameniva hrubého drceného vel. 8-16 mm s rozprostřením a zhutněním plochy přes 100 m2, po zhutnění tl. 50 mm</t>
  </si>
  <si>
    <t>https://podminky.urs.cz/item/CS_URS_2025_01/564710011</t>
  </si>
  <si>
    <t>564731111</t>
  </si>
  <si>
    <t>Podklad z kameniva hrubého drceného vel. 32-63 mm plochy přes 100 m2 tl 100 mm</t>
  </si>
  <si>
    <t>1452721862</t>
  </si>
  <si>
    <t>Podklad nebo kryt z kameniva hrubého drceného vel. 32-63 mm s rozprostřením a zhutněním plochy přes 100 m2, po zhutnění tl. 100 mm</t>
  </si>
  <si>
    <t>https://podminky.urs.cz/item/CS_URS_2025_01/564731111</t>
  </si>
  <si>
    <t>564761101</t>
  </si>
  <si>
    <t>Podklad z kameniva hrubého drceného vel. 32-63 mm plochy do 100 m2 tl 200 mm</t>
  </si>
  <si>
    <t>-1205049490</t>
  </si>
  <si>
    <t>Podklad nebo kryt z kameniva hrubého drceného vel. 32-63 mm s rozprostřením a zhutněním plochy jednotlivě do 100 m2, po zhutnění tl. 200 mm</t>
  </si>
  <si>
    <t>https://podminky.urs.cz/item/CS_URS_2025_01/564761101</t>
  </si>
  <si>
    <t>"pod panely pod dieselegregátem"(1,5*3)</t>
  </si>
  <si>
    <t>564771111</t>
  </si>
  <si>
    <t>Podklad z kameniva hrubého drceného vel. 32-63 mm plochy přes 100 m2 tl 250 mm</t>
  </si>
  <si>
    <t>-332313268</t>
  </si>
  <si>
    <t>Podklad nebo kryt z kameniva hrubého drceného vel. 32-63 mm s rozprostřením a zhutněním plochy přes 100 m2, po zhutnění tl. 250 mm</t>
  </si>
  <si>
    <t>https://podminky.urs.cz/item/CS_URS_2025_01/564771111</t>
  </si>
  <si>
    <t>Kryty pozemních komunikací, letišť a ploch dlážděné</t>
  </si>
  <si>
    <t>596212312</t>
  </si>
  <si>
    <t>Kladení zámkové dlažby pozemních komunikací ručně tl do 100 mm skupiny A pl do 300 m2</t>
  </si>
  <si>
    <t>325317110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</si>
  <si>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100 mm skupiny A, pro plochy do 300 m2</t>
  </si>
  <si>
    <t>https://podminky.urs.cz/item/CS_URS_2025_01/596212312</t>
  </si>
  <si>
    <t>"dle výkresu 1-07"70</t>
  </si>
  <si>
    <t>R59245220</t>
  </si>
  <si>
    <t>dlažba zámková tl.100mm přírodní dle skladby</t>
  </si>
  <si>
    <t>-1235266914</t>
  </si>
  <si>
    <t>82*1,02 'Přepočtené koeficientem množství</t>
  </si>
  <si>
    <t>Úpravy povrchů, podlahy a osazování výplní</t>
  </si>
  <si>
    <t>Podlahy a podlahové konstrukce</t>
  </si>
  <si>
    <t>637211122</t>
  </si>
  <si>
    <t>Okapový chodník z betonových dlaždic tl 60 mm kladených do písku se zalitím spár MC</t>
  </si>
  <si>
    <t>-922518254</t>
  </si>
  <si>
    <t>Okapový chodník z dlaždic betonových do písku se zalitím spár cementovou maltou, tl. dlaždic 60 mm</t>
  </si>
  <si>
    <t>https://podminky.urs.cz/item/CS_URS_2025_01/637211122</t>
  </si>
  <si>
    <t>"dle výkresu 1-07"5,5</t>
  </si>
  <si>
    <t>91</t>
  </si>
  <si>
    <t>Doplňující konstrukce a práce pozemních komunikací, letišť a ploch</t>
  </si>
  <si>
    <t>916131213</t>
  </si>
  <si>
    <t>Osazení silničního obrubníku betonového stojatého s boční opěrou do lože z betonu prostého</t>
  </si>
  <si>
    <t>-1293388397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</si>
  <si>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</si>
  <si>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https://podminky.urs.cz/item/CS_URS_2025_01/916131213</t>
  </si>
  <si>
    <t>"dle výkresu 1-07"46</t>
  </si>
  <si>
    <t>"sjezd"6+6</t>
  </si>
  <si>
    <t>59217031</t>
  </si>
  <si>
    <t>obrubník silniční betonový 1000x150x250mm</t>
  </si>
  <si>
    <t>-117073740</t>
  </si>
  <si>
    <t>"prořez"2</t>
  </si>
  <si>
    <t>919726122</t>
  </si>
  <si>
    <t>Geotextilie pro ochranu, separaci a filtraci netkaná měrná hm přes 200 do 300 g/m2</t>
  </si>
  <si>
    <t>-1974825329</t>
  </si>
  <si>
    <t>Geotextilie netkaná pro ochranu, separaci nebo filtraci měrná hmotnost přes 200 do 300 g/m2</t>
  </si>
  <si>
    <t>https://podminky.urs.cz/item/CS_URS_2025_01/919726122</t>
  </si>
  <si>
    <t>"dle výkresu 1-07"70+12</t>
  </si>
  <si>
    <t>82*1,1 'Přepočtené koeficientem množství</t>
  </si>
  <si>
    <t>93</t>
  </si>
  <si>
    <t>Různé dokončovací konstrukce a práce inženýrských staveb</t>
  </si>
  <si>
    <t>935114112</t>
  </si>
  <si>
    <t>Mikroštěrbinový odvodňovací betonový žlab 220x260 mm se spádem dna 0,5 % se základem</t>
  </si>
  <si>
    <t>-1719980345</t>
  </si>
  <si>
    <t>Štěrbinový odvodňovací betonový žlab se základem z betonu prostého a s obetonováním rozměru 220x260 mm (mikroštěrbinový) se spádem dna 0,5 %</t>
  </si>
  <si>
    <t>"dle výkresu 1-07"5</t>
  </si>
  <si>
    <t>96</t>
  </si>
  <si>
    <t>Bourání konstrukcí</t>
  </si>
  <si>
    <t>966071822</t>
  </si>
  <si>
    <t>Rozebrání oplocení z drátěného pletiva se čtvercovými oky v přes 1,6 do 2,0 m</t>
  </si>
  <si>
    <t>-910859609</t>
  </si>
  <si>
    <t>Rozebrání oplocení z pletiva drátěného se čtvercovými oky, výšky přes 1,6 do 2,0 m</t>
  </si>
  <si>
    <t>https://podminky.urs.cz/item/CS_URS_2025_01/966071822</t>
  </si>
  <si>
    <t>966071711</t>
  </si>
  <si>
    <t>Bourání sloupků a vzpěr plotových ocelových do 2,5 m zabetonovaných</t>
  </si>
  <si>
    <t>1356315264</t>
  </si>
  <si>
    <t>Bourání plotových sloupků a vzpěr ocelových trubkových nebo profilovaných výšky do 2,50 m zabetonovaných</t>
  </si>
  <si>
    <t>https://podminky.urs.cz/item/CS_URS_2025_01/966071711</t>
  </si>
  <si>
    <t>-1711316110</t>
  </si>
  <si>
    <t>-155652907</t>
  </si>
  <si>
    <t>2,549*30</t>
  </si>
  <si>
    <t>997013631</t>
  </si>
  <si>
    <t>Poplatek za uložení na skládce (skládkovné) stavebního odpadu směsného kód odpadu 17 09 04</t>
  </si>
  <si>
    <t>-1968818211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</si>
  <si>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</si>
  <si>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</si>
  <si>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998223011</t>
  </si>
  <si>
    <t>Přesun hmot pro pozemní komunikace s krytem dlážděným</t>
  </si>
  <si>
    <t>-249612289</t>
  </si>
  <si>
    <t>Přesun hmot pro pozemní komunikace s krytem dlážděným dopravní vzdálenost do 200 m jakékoliv délky objektu</t>
  </si>
  <si>
    <t>https://podminky.urs.cz/item/CS_URS_2025_01/998223011</t>
  </si>
  <si>
    <t>D1</t>
  </si>
  <si>
    <t>Kontejner</t>
  </si>
  <si>
    <t>R10000</t>
  </si>
  <si>
    <t>Obytný kontejner - dodávka+montáž+doprava+jeřáb - výbava dle výkresu 1-03 a TZ ( bez stavební připravenosti)</t>
  </si>
  <si>
    <t>-1458905538</t>
  </si>
  <si>
    <t>R10001</t>
  </si>
  <si>
    <t xml:space="preserve">Kryt klimatizace - dodávka+montáž typového krytu klimatizace </t>
  </si>
  <si>
    <t>590344882</t>
  </si>
  <si>
    <t>R20000</t>
  </si>
  <si>
    <t>Podklad pod dieselagregát z betonových panelů na ploše 3x1,5 m - dodávka+montáž+doprava</t>
  </si>
  <si>
    <t>-679234101</t>
  </si>
  <si>
    <t>SO 11-72-01.02 - Elektro+hromosvod</t>
  </si>
  <si>
    <t>703511</t>
  </si>
  <si>
    <t>ELEKTROINSTALAČNÍ LIŠTA ŠÍŘKY DO 30 MM</t>
  </si>
  <si>
    <t>833920491</t>
  </si>
  <si>
    <t>Poznámka k souboru cen:_x000d_
1. Položka obsahuje:_x000d_
 – kompletní montáž, rozměření, upevnění, řezání, spojování apod._x000d_
 – veškerý spojovací a montážní materiál vč. upevňovacího materiálu (držáky apod.)_x000d_
 – pomocné mechanismy_x000d_
2. Položka neobsahuje:_x000d_
 X_x000d_
3. Způsob měření:_x000d_
Měří se metr délkový.</t>
  </si>
  <si>
    <t xml:space="preserve">Poznámka k položce:_x000d_
1. Položka obsahuje:  – kompletní montáž, rozmerení, upevnení, rezání, spojování apod.  – veškerý spojovací a montážní materiál vc. upevnovacího materiálu (držáky apod.)  – pomocné mechanismy 2. Položka neobsahuje:  X 3. Zpusob merení: Merí se metr délkový.</t>
  </si>
  <si>
    <t>703513</t>
  </si>
  <si>
    <t>ELEKTROINSTALAČNÍ LIŠTA ŠÍŘKY PŘES 60 MM</t>
  </si>
  <si>
    <t>962574968</t>
  </si>
  <si>
    <t>741132</t>
  </si>
  <si>
    <t>KRABICE (ROZVODKA) INSTALAČNÍ NA ELEKTROINSTALAČNÍ KANÁL SE SVORKOVNICÍ DO 4 MM2</t>
  </si>
  <si>
    <t>-1140395994</t>
  </si>
  <si>
    <t>Poznámka k souboru cen:_x000d_
1. Položka obsahuje:_x000d_
 – přípravu podkladu pro osazení_x000d_
 – veškerý materiál a práce pro upevnění nebo uchycení krabice_x000d_
2. Položka neobsahuje:_x000d_
 X_x000d_
3. Způsob měření:_x000d_
Udává se počet kusů kompletní konstrukce nebo práce.</t>
  </si>
  <si>
    <t xml:space="preserve">Poznámka k položce:_x000d_
1. Položka obsahuje:  – prípravu podkladu pro osazení  – veškerý materiál a práce pro upevnení nebo uchycení krabice 2. Položka neobsahuje:  X 3. Zpusob merení: Udává se pocet kusu kompletní konstrukce nebo práce.</t>
  </si>
  <si>
    <t>741212</t>
  </si>
  <si>
    <t>SPÍNAČ INSTALAČNÍ JEDNODUCHÝ KOMPLETNÍ NÁSTĚNNÝ - KRYTÍ MIN. IP 44</t>
  </si>
  <si>
    <t>611960324</t>
  </si>
  <si>
    <t>Poznámka k souboru cen:_x000d_
1. Položka obsahuje:_x000d_
 – kompletní přístroj vč. příslušenství_x000d_
2. Položka neobsahuje:_x000d_
 X_x000d_
3. Způsob měření:_x000d_
Udává se počet kusů kompletní konstrukce nebo práce.</t>
  </si>
  <si>
    <t xml:space="preserve">Poznámka k položce:_x000d_
1. Položka obsahuje:  – kompletní prístroj vc. príslušenství 2. Položka neobsahuje:  X 3. Zpusob merení: Udává se pocet kusu kompletní konstrukce nebo práce.</t>
  </si>
  <si>
    <t>741222</t>
  </si>
  <si>
    <t>SPÍNAČ INSTALAČNÍ DVOJITÝ KOMPLETNÍ NÁSTĚNNÝ - KRYTÍ MIN. IP 44</t>
  </si>
  <si>
    <t>-453933388</t>
  </si>
  <si>
    <t>741312</t>
  </si>
  <si>
    <t>ZÁSUVKA INSTALAČNÍ JEDNODUCHÁ, NÁSTĚNNÁ VE VYŠŠÍM KRYTÍ - MIN. IP 44</t>
  </si>
  <si>
    <t>-1230711771</t>
  </si>
  <si>
    <t>741332</t>
  </si>
  <si>
    <t>ZÁSUVKA INSTALAČNÍ DVOJNÁSOBNÁ, NÁSTĚNNÁ VE VYŠŠÍM KRYTÍ - MIN. IP 44</t>
  </si>
  <si>
    <t>-1723678505</t>
  </si>
  <si>
    <t>741531</t>
  </si>
  <si>
    <t>SVÍTIDLO INTERIÉROVÉ LED (IP 20) DO 10 W</t>
  </si>
  <si>
    <t>1517104284</t>
  </si>
  <si>
    <t>Poznámka k souboru cen:_x000d_
1. Položka obsahuje:_x000d_
 – kompletní svítidlo vč. zdroje a příslušenství_x000d_
2. Položka neobsahuje:_x000d_
 X_x000d_
3. Způsob měření:_x000d_
Udává se počet kusů kompletní konstrukce nebo práce.</t>
  </si>
  <si>
    <t xml:space="preserve">Poznámka k položce:_x000d_
1. Položka obsahuje:  – kompletní svítidlo vc. zdroje a príslušenství 2. Položka neobsahuje:  X 3. Zpusob merení: Udává se pocet kusu kompletní konstrukce nebo práce.</t>
  </si>
  <si>
    <t>741532</t>
  </si>
  <si>
    <t>SVÍTIDLO INTERIÉROVÉ LED (IP 20) OD 11 DO 25 W</t>
  </si>
  <si>
    <t>-28386978</t>
  </si>
  <si>
    <t>741534</t>
  </si>
  <si>
    <t>SVÍTIDLO INTERIÉROVÉ LED (IP 20) PŘES 45 W</t>
  </si>
  <si>
    <t>-187661686</t>
  </si>
  <si>
    <t>742F12</t>
  </si>
  <si>
    <t>KABEL NN NEBO VODIČ JEDNOŽÍLOVÝ CU S PLASTOVOU IZOLACÍ OD 4 DO 16 MM2</t>
  </si>
  <si>
    <t>-1600978768</t>
  </si>
  <si>
    <t>Poznámka k souboru cen:_x000d_
1. Položka obsahuje:_x000d_
 – manipulace a uložení kabelu (do země, chráničky, kanálu, na rošty, na TV a pod.)_x000d_
2. Položka neobsahuje:_x000d_
 – příchytky, spojky, koncovky, chráničky apod._x000d_
3. Způsob měření:_x000d_
Měří se metr délkový.</t>
  </si>
  <si>
    <t xml:space="preserve">Poznámka k položce:_x000d_
1. Položka obsahuje:  – manipulace a uložení kabelu (do zeme, chránicky, kanálu, na rošty, na TV a pod.) 2. Položka neobsahuje:  – príchytky, spojky, koncovky, chránicky apod. 3. Zpusob merení: Merí se metr délkový.</t>
  </si>
  <si>
    <t>-1613452185</t>
  </si>
  <si>
    <t>742G12</t>
  </si>
  <si>
    <t>KABEL NN DVOU- A TŘÍŽÍLOVÝ CU S PLASTOVOU IZOLACÍ OD 4 DO 16 MM2</t>
  </si>
  <si>
    <t>-1770495799</t>
  </si>
  <si>
    <t>-548983518</t>
  </si>
  <si>
    <t>Poznámka k souboru cen:_x000d_
1. Položka obsahuje:_x000d_
 – všechny práce spojené s úpravou kabelů pro montáž včetně veškerého příslušentsví_x000d_
_x000d_
2. Položka neobsahuje:_x000d_
 X_x000d_
3. Způsob měření:_x000d_
Udává se počet kusů kompletní konstrukce nebo práce.</t>
  </si>
  <si>
    <t xml:space="preserve">Poznámka k položce:_x000d_
1. Položka obsahuje:  – všechny práce spojené s úpravou kabelu pro montáž vcetne veškerého príslušentsví  2. Položka neobsahuje:  X 3. Zpusob merení: Udává se pocet kusu kompletní konstrukce nebo práce.</t>
  </si>
  <si>
    <t>7434C1</t>
  </si>
  <si>
    <t>SVÍTIDLO DRÁŽNÍ NOUZOVÉ LED ANTIVANDAL S/BEZ PIKTOGRAMU , MIN. IP 54, TŘÍDA II, DO 10 W</t>
  </si>
  <si>
    <t>-1147133115</t>
  </si>
  <si>
    <t>Poznámka k souboru cen:_x000d_
1. Položka obsahuje:_x000d_
 – zdroj a veškeré příslušenství_x000d_
 – technický popis viz. projektová dokumentace_x000d_
2. Položka neobsahuje:_x000d_
 X_x000d_
3. Způsob měření:_x000d_
Udává se počet kusů kompletní konstrukce nebo práce.</t>
  </si>
  <si>
    <t xml:space="preserve">Poznámka k položce:_x000d_
1. Položka obsahuje:  – zdroj a veškeré príslušenství  – technický popis viz. projektová dokumentace 2. Položka neobsahuje:  X 3. Zpusob merení: Udává se pocet kusu kompletní konstrukce nebo práce.</t>
  </si>
  <si>
    <t>744113</t>
  </si>
  <si>
    <t>ROZVODNICE NN MODULÁRNÍ, MIN. IP 30, OD 37 DO 72 MODULŮ</t>
  </si>
  <si>
    <t>1550832715</t>
  </si>
  <si>
    <t>Poznámka k souboru cen:_x000d_
1. Položka obsahuje:_x000d_
 – přípravu podkladu pro osazení vč. upevňovacího materiálu_x000d_
 – veškerý podružný a pomocný materiál ( včetně můstků, vnitřních propojů-vodičů a pod ), nosnou konstrukci, kotevní a spojovací prvky_x000d_
 – provedení zkoušek, dodání předepsaných zkoušek, revizí a atestů_x000d_
2. Položka neobsahuje:_x000d_
 – přístrojové vybavení ( jističe, stykače apod. )_x000d_
_x000d_
3. Způsob měření:_x000d_
Udává se počet kusů kompletní konstrukce nebo práce.</t>
  </si>
  <si>
    <t xml:space="preserve">Poznámka k položce:_x000d_
1. Položka obsahuje:  – prípravu podkladu pro osazení vc. upevnovacího materiálu  – veškerý podružný a pomocný materiál ( vcetne mustku, vnitrních propoju-vodicu a pod ), nosnou konstrukci, kotevní a spojovací prvky  – provedení zkoušek, dodání predepsaných zkoušek, revizí a atestu 2. Položka neobsahuje:  – prístrojové vybavení ( jistice, stykace apod. )  3. Zpusob merení: Udává se pocet kusu kompletní konstrukce nebo práce.</t>
  </si>
  <si>
    <t>747212</t>
  </si>
  <si>
    <t>CELKOVÁ PROHLÍDKA, ZKOUŠENÍ, MĚŘENÍ A VYHOTOVENÍ VÝCHOZÍ REVIZNÍ ZPRÁVY, PRO OBJEM IN PŘES 100 DO 500 TIS. KČ</t>
  </si>
  <si>
    <t>1340606855</t>
  </si>
  <si>
    <t>2019631698</t>
  </si>
  <si>
    <t>-1941348535</t>
  </si>
  <si>
    <t>Poznámka k souboru cen:_x000d_
1. Položka obsahuje:_x000d_
 – cenu za práce spojené s uváděním zařízení do provozu, drobné montážní práce v rozvaděčích, koordinaci se zhotoviteli souvisejících zařízení apod._x000d_
2. Položka neobsahuje:_x000d_
 X_x000d_
3. Způsob měření:_x000d_
Udává se čas v hodinách.</t>
  </si>
  <si>
    <t xml:space="preserve">Poznámka k položce:_x000d_
1. Položka obsahuje:  – cenu za práce spojené s uvádením zarízení do provozu, drobné montážní práce v rozvadecích, koordinaci se zhotoviteli souvisejících zarízení apod. 2. Položka neobsahuje:  X 3. Zpusob merení: Udává se cas v hodinách.</t>
  </si>
  <si>
    <t>SO 11-86-01 - ŽST Hrubá Voda, přípojka NN</t>
  </si>
  <si>
    <t>132838</t>
  </si>
  <si>
    <t>HLOUBENÍ RÝH ŠÍŘ DO 2M PAŽ I NEPAŽ TŘ. II, ODVOZ DO 20KM</t>
  </si>
  <si>
    <t>1867686741</t>
  </si>
  <si>
    <t>Poznámka k položce:_x000d_
položka zahrnuje: - vodorovná a svislá doprava, premístení, preložení, manipulace s výkopkem - kompletní provedení vykopávky nezapažené i zapažené - ošetrení výkopište po celou dobu práce v nem vc. klimatických opatrení - ztížení vykopávek v blízkosti podzemního vedení, konstrukcí a objektu vc. jejich docasného zajištení - ztížení pod vodou, v okolí výbušnin, ve stísnených prostorech a pod. - težení po vrstvách, pásech a po jiných nutných cástech (figurách) - cerpání vody vc. cerpacích jímek, potrubí a pohotovostní cerpací soupravy (viz ustanovení k pol. 1151,2) - potrebné snížení hladiny podzemní vody - težení a rozpojování jednotlivých balvanu - vytahování a nošení výkopku - svahování a presvah. svahu do konecného tvaru, výmena hornin v podloží a v pláni znehodnocené klimatickými vlivy - eventuelne nutné druhotné rozpojení odstrelené horniny - rucní vykopávky, odstranení korenu a napadávek - pažení, vzeprení a rozeprení vc. prepažování (vyjma štetových sten) - úpravu, ochranu a ocištení dna, základové spáry, sten a svahu - odvedení nebo obvedení vody v okolí výkopište a ve výkopišti - trídení výkopku - veškeré pomocné konstrukce umožnující provedení vykopávky (príjezdy, sjezdy, nájezdy, lešení, podper. konstr., premostení, zpevnené plochy, zakrytí a pod.) - nezahrnuje uložení zeminy (na skládku, do násypu) ani poplatky za skládku, vykazují se v položce c.0141**</t>
  </si>
  <si>
    <t>-816596066</t>
  </si>
  <si>
    <t xml:space="preserve">Poznámka k položce:_x000d_
položka zahrnuje: - kompletní provedení zemní konstrukce vc. výberu vhodného materiálu - úprava  ukládaného  materiálu  vlhcením,  trídením,  promícháním  nebo  vysoušením,  príp. jiné úpravy za úcelem zlepšení jeho  mech. vlastností - hutnení i ruzné míry hutnení  - ošetrení úložište po celou dobu práce v nem vc. klimatických opatrení - ztížení v okolí vedení, konstrukcí a objektu a jejich docasné zajištení - ztížení provádení vc. hutnení ve ztížených podmínkách a stísnených prostorech - ztížené ukládání sypaniny pod vodu - ukládání po vrstvách a po jiných nutných cástech (figurách) vc. dosypávek - spouštení a nošení materiálu - výmena cástí zemní konstrukce znehodnocené klimatickými vlivy - rucní hutnení - udržování úložište a jeho ochrana proti vode - odvedení nebo obvedení vody v okolí úložište a v úložišti - veškeré  pomocné konstrukce umožnující provedení  zemní konstrukce  (príjezdy,  sjezdy,  nájezdy, lešení, podperné konstrukce, premostení, zpevnené plochy, zakrytí a pod.)</t>
  </si>
  <si>
    <t>18214</t>
  </si>
  <si>
    <t>ÚPRAVA POVRCHŮ SROVNÁNÍM ÚZEMÍ V TL DO 0,25M</t>
  </si>
  <si>
    <t>434183113</t>
  </si>
  <si>
    <t>Poznámka k souboru cen:_x000d_
Položka zahrnuje:_x000d_
- úpravu pláně včetně vyrovnání výškových rozdílů_x000d_
Položka nezahrnuje:_x000d_
- x</t>
  </si>
  <si>
    <t>Poznámka k položce:_x000d_
položka zahrnuje srovnání výškových rozdílu terénu</t>
  </si>
  <si>
    <t>1085130362</t>
  </si>
  <si>
    <t xml:space="preserve">Poznámka k položce:_x000d_
1. Položka obsahuje:  – kompletní montáž, rozmerení, upevnení, rezání, spojování a pod.   – veškerý spojovací a montážní materiál vc. upevnovacího materiálu ( držáky apod.)  – pomocné mechanismy 2. Položka neobsahuje:  X 3. Zpusob merení: Merí se metr délkový.</t>
  </si>
  <si>
    <t>155755694</t>
  </si>
  <si>
    <t xml:space="preserve">Poznámka k položce:_x000d_
1. Položka obsahuje:  – proražení otvoru zdivem o prurezu od 0,01 do 0,025m2  – úpravu a zacištení omítky po montáži vedení  – pomocné mechanismy 2. Položka neobsahuje:  – protipožární ucpávku 3. Zpusob merení: Udává se pocet kusu kompletní konstrukce nebo práce.</t>
  </si>
  <si>
    <t>1334002641</t>
  </si>
  <si>
    <t>Poznámka k souboru cen:_x000d_
1. Položka obsahuje:_x000d_
 – dodávku a montáž fólie_x000d_
 – přípravu podkladu pro osazení_x000d_
2. Položka neobsahuje:_x000d_
 X_x000d_
3. Způsob měření:_x000d_
Měří se metr délkový.</t>
  </si>
  <si>
    <t xml:space="preserve">Poznámka k položce:_x000d_
1. Položka obsahuje:  – kompletní montáž, návrh, rozmerení, upevnení, zacištení, svárení, vrtání, rezání, spojování a pod.   – veškerý spojovací a montážní materiál vc. upevnovacího materiálu  – sestavení a upevnení konstrukce na stanovišti  – pomocné mechanismy 2. Položka neobsahuje:  X 3. Zpusob merení: Udává se pocet sad, které se skládají z predepsaných dílu, jež tvorí požadovaný celek, za každý zapocatý mesíc pronájmu.</t>
  </si>
  <si>
    <t>-1149924956</t>
  </si>
  <si>
    <t>Poznámka k souboru cen:_x000d_
1. Položka obsahuje:_x000d_
 – veškeré zemní práce včetně dodání zásypového materiálu_x000d_
2. Položka neobsahuje:_x000d_
 X_x000d_
3. Způsob měření:_x000d_
Měří se metr délkový.</t>
  </si>
  <si>
    <t xml:space="preserve">Poznámka k položce:_x000d_
1. Položka obsahuje:  – veškeré zemní práce vcetne dodání zásypového materiálu 2. Položka neobsahuje:  X 3. Zpusob merení: Merí se metr délkový.</t>
  </si>
  <si>
    <t>742H11</t>
  </si>
  <si>
    <t>KABEL NN ČTYŘ- A PĚTIŽÍLOVÝ CU S PLASTOVOU IZOLACÍ DO 2,5 MM2</t>
  </si>
  <si>
    <t>755739922</t>
  </si>
  <si>
    <t>742H13</t>
  </si>
  <si>
    <t>KABEL NN ČTYŘ- A PĚTIŽÍLOVÝ CU S PLASTOVOU IZOLACÍ OD 25 DO 50 MM2</t>
  </si>
  <si>
    <t>-1805298997</t>
  </si>
  <si>
    <t>1241095119</t>
  </si>
  <si>
    <t>742L13</t>
  </si>
  <si>
    <t>UKONČENÍ DVOU AŽ PĚTIŽÍLOVÉHO KABELU V ROZVADĚČI NEBO NA PŘÍSTROJI OD 25 DO 50 MM2</t>
  </si>
  <si>
    <t>-1217562822</t>
  </si>
  <si>
    <t>743F24</t>
  </si>
  <si>
    <t>SKŘÍŇ ELEKTROMĚROVÁ V KOMPAKTNÍM PILÍŘI PRO NEPŘÍMÉ MĚŘENÍ PŘES 80 A DVOUSAZBOVÉ VČETNĚ VÝSTROJE</t>
  </si>
  <si>
    <t>-818936171</t>
  </si>
  <si>
    <t>Poznámka k souboru cen:_x000d_
1. Položka obsahuje:_x000d_
 – instalaci do terénu vč. prefabrikovaného základu a zapojení_x000d_
 – technický popis viz. projektová dokumentace_x000d_
2. Položka neobsahuje:_x000d_
 – zemní práce_x000d_
3. Způsob měření:_x000d_
Udává se počet kusů kompletní konstrukce nebo práce.</t>
  </si>
  <si>
    <t xml:space="preserve">Poznámka k položce:_x000d_
1. Položka obsahuje:  – instalaci do terénu vc. prefabrikovaného základu a zapojení  – technický popis viz. projektová dokumentace 2. Položka neobsahuje:  – zemní práce 3. Zpusob merení: Udává se pocet kusu kompletní konstrukce nebo práce.</t>
  </si>
  <si>
    <t>-1823082919</t>
  </si>
  <si>
    <t>289479744</t>
  </si>
  <si>
    <t>1790868209</t>
  </si>
  <si>
    <t>SO 11-86-02 - ŽST Hrubá Voda, úprava rozvodů NN, osvětlení a EOV</t>
  </si>
  <si>
    <t>015 - Poplatky za likvidaci odpadů</t>
  </si>
  <si>
    <t>015</t>
  </si>
  <si>
    <t>Poplatky za likvidaci odpadů</t>
  </si>
  <si>
    <t>015310</t>
  </si>
  <si>
    <t xml:space="preserve">POPLATKY ZA LIKVIDACI ODPADŮ NEKONTAMINOVANÝCH - 16 02 14  ELEKTROŠROT (VYŘAZENÁ EL. ZAŘÍZENÍ A PŘÍSTR. - AL, CU A VZ. KOVY)</t>
  </si>
  <si>
    <t>T</t>
  </si>
  <si>
    <t>-1669640643</t>
  </si>
  <si>
    <t>POPLATKY ZA LIKVIDACI ODPADŮ NEKONTAMINOVANÝCH - 16 02 14 ELEKTROŠROT (VYŘAZENÁ EL. ZAŘÍZENÍ A PŘÍSTR. - AL, CU A VZ. KOVY)</t>
  </si>
  <si>
    <t>Poznámka k souboru cen:_x000d_
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541/2020 Sb., o nakládání s odpady, v platném znění.</t>
  </si>
  <si>
    <t xml:space="preserve">Poznámka k položce:_x000d_
1. Položka obsahuje:  – veškeré poplatky provozovateli skládky, recyklacní linky nebo jiného zarízení na zpracování nebo likvidaci odpadu související s prevzetím, uložením, zpracováním nebo likvidací odpadu 2. Položka neobsahuje:  – náklady spojené s dopravou odpadu z místa stavby na místo prevzetí provozovatelem skládky, recyklacní linky nebo jiného zarízení na zpracování nebo likvidaci odpadu 3. Zpusob merení: Tunou se rozumí hmotnost odpadu vytrídeného v souladu se zákonem c. 541/2020 Sb., o nakládání s odpady, v platném znení.</t>
  </si>
  <si>
    <t>-713241585</t>
  </si>
  <si>
    <t>141733</t>
  </si>
  <si>
    <t>PROTLAČOVÁNÍ POTRUBÍ Z PLAST HMOT DN DO 150MM</t>
  </si>
  <si>
    <t>-542391969</t>
  </si>
  <si>
    <t>Poznámka k položce:_x000d_
položka zahrnuje dodávku protlacovaného potrubí a veškeré pomocné práce (startovací zarízení, startovací a cílová jáma, operné a vodící bloky a pod.)</t>
  </si>
  <si>
    <t>-1013879735</t>
  </si>
  <si>
    <t>640584301</t>
  </si>
  <si>
    <t>1342161854</t>
  </si>
  <si>
    <t>956016603</t>
  </si>
  <si>
    <t>-1370077339</t>
  </si>
  <si>
    <t>-630578758</t>
  </si>
  <si>
    <t>741911</t>
  </si>
  <si>
    <t>UZEMŇOVACÍ VODIČ V ZEMI FEZN DO 120 MM2</t>
  </si>
  <si>
    <t>-1895885624</t>
  </si>
  <si>
    <t>Poznámka k souboru cen:_x000d_
1. Položka obsahuje:_x000d_
 – přípravu podkladu pro osazení_x000d_
 – měření, dělení, spojování, tvarování_x000d_
 – ochranný nátěr spojů a při průchodu vodiče nad terén apod. dle příslušných norem_x000d_
2. Položka neobsahuje:_x000d_
 – zemní práce_x000d_
 – ochranu vodiče - chráničky apod._x000d_
3. Způsob měření:_x000d_
Měří se metr délkový.</t>
  </si>
  <si>
    <t xml:space="preserve">Poznámka k položce:_x000d_
1. Položka obsahuje:  – prípravu podkladu pro osazení  – merení, delení, spojování, tvarování  – ochranný náter spoju a pri pruchodu vodice nad terén apod. dle príslušných norem 2. Položka neobsahuje:  – zemní práce  – ochranu vodice - chránicky apod. 3. Zpusob merení: Merí se metr délkový.</t>
  </si>
  <si>
    <t>741B11</t>
  </si>
  <si>
    <t>ZEMNÍCÍ TYČ FEZN DÉLKY DO 2 M</t>
  </si>
  <si>
    <t>546560121</t>
  </si>
  <si>
    <t>Poznámka k souboru cen:_x000d_
1. Položka obsahuje:_x000d_
 – přípravu podkladu pro osazení_x000d_
 – spojování_x000d_
 – ochranný nátěr spoje dle příslušných norem_x000d_
2. Položka neobsahuje:_x000d_
 X_x000d_
3. Způsob měření:_x000d_
Udává se počet kusů kompletní konstrukce nebo práce.</t>
  </si>
  <si>
    <t xml:space="preserve">Poznámka k položce:_x000d_
1. Položka obsahuje:  – prípravu podkladu pro osazení  – spojování  – ochranný náter spoje dle príslušných norem 2. Položka neobsahuje:  X 3. Zpusob merení: Udává se pocet kusu kompletní konstrukce nebo práce.</t>
  </si>
  <si>
    <t>898369443</t>
  </si>
  <si>
    <t>742H12</t>
  </si>
  <si>
    <t>KABEL NN ČTYŘ- A PĚTIŽÍLOVÝ CU S PLASTOVOU IZOLACÍ OD 4 DO 16 MM2</t>
  </si>
  <si>
    <t>1542792997</t>
  </si>
  <si>
    <t>-1121617695</t>
  </si>
  <si>
    <t>742H22</t>
  </si>
  <si>
    <t>KABEL NN ČTYŘ- A PĚTIŽÍLOVÝ AL S PLASTOVOU IZOLACÍ OD 4 DO 16 MM2</t>
  </si>
  <si>
    <t>-528844855</t>
  </si>
  <si>
    <t>742H23</t>
  </si>
  <si>
    <t>KABEL NN ČTYŘ- A PĚTIŽÍLOVÝ AL S PLASTOVOU IZOLACÍ OD 25 DO 50 MM2</t>
  </si>
  <si>
    <t>-271262578</t>
  </si>
  <si>
    <t>742H25</t>
  </si>
  <si>
    <t>KABEL NN ČTYŘ- A PĚTIŽÍLOVÝ AL S PLASTOVOU IZOLACÍ OD 150 DO 240 MM2</t>
  </si>
  <si>
    <t>-1017976367</t>
  </si>
  <si>
    <t>742I11</t>
  </si>
  <si>
    <t>KABEL NN CU OVLÁDACÍ 7-12ŽÍLOVÝ DO 2,5 MM2</t>
  </si>
  <si>
    <t>-244576417</t>
  </si>
  <si>
    <t>742J35</t>
  </si>
  <si>
    <t>TCEPKPFLE DO 15XN0,8, KABEL SDĚLOVACÍ ČTYŘKOVANÝ, IZOLACE PVC</t>
  </si>
  <si>
    <t>1282936487</t>
  </si>
  <si>
    <t>Poznámka k souboru cen:_x000d_
Položka obsahuje : Dodávku a montáž kabelu včetně dovozu, manipulace a uložení kabelu (do chráničky, do země, na rošty a pod. ). Dále obsahuje cenu za pom. mechanismy včetně všech ostatních vedlejších nákladů</t>
  </si>
  <si>
    <t>Poznámka k položce:_x000d_
3x4x0,6_x000d_
Položka obsahuje : Dodávku a montáž kabelu vcetne dovozu, manipulace a uložení kabelu (do chránicky, do zeme, na rošty a pod. ). Dále obsahuje cenu za pom. mechanismy vcetne všech ostatních vedlejších nákladu</t>
  </si>
  <si>
    <t>1670573312</t>
  </si>
  <si>
    <t>742L12</t>
  </si>
  <si>
    <t>UKONČENÍ DVOU AŽ PĚTIŽÍLOVÉHO KABELU V ROZVADĚČI NEBO NA PŘÍSTROJI OD 4 DO 16 MM2</t>
  </si>
  <si>
    <t>1375159464</t>
  </si>
  <si>
    <t>173735526</t>
  </si>
  <si>
    <t>742L15</t>
  </si>
  <si>
    <t>UKONČENÍ DVOU AŽ PĚTIŽÍLOVÉHO KABELU V ROZVADĚČI NEBO NA PŘÍSTROJI OD 150 DO 240 MM2</t>
  </si>
  <si>
    <t>56436394</t>
  </si>
  <si>
    <t>742L22</t>
  </si>
  <si>
    <t>UKONČENÍ DVOU AŽ PĚTIŽÍLOVÉHO KABELU KABELOVOU SPOJKOU OD 4 DO 16 MM2</t>
  </si>
  <si>
    <t>1960800036</t>
  </si>
  <si>
    <t>742L23</t>
  </si>
  <si>
    <t>UKONČENÍ DVOU AŽ PĚTIŽÍLOVÉHO KABELU KABELOVOU SPOJKOU OD 25 DO 50 MM2</t>
  </si>
  <si>
    <t>385292475</t>
  </si>
  <si>
    <t>742L25</t>
  </si>
  <si>
    <t>UKONČENÍ DVOU AŽ PĚTIŽÍLOVÉHO KABELU KABELOVOU SPOJKOU OD 150 DO 240 MM2</t>
  </si>
  <si>
    <t>-1556151601</t>
  </si>
  <si>
    <t>742M11</t>
  </si>
  <si>
    <t>UKONČENÍ 7-12ŽÍLOVÉHO KABELU V ROZVADĚČI NEBO NA PŘÍSTROJI DO 2,5 MM2</t>
  </si>
  <si>
    <t>546656815</t>
  </si>
  <si>
    <t>743E21</t>
  </si>
  <si>
    <t>SKŘÍŇ ROZPOJOVACÍ POJISTKOVÁ DO 400 A, DO 240 MM2, V KOMPAKTNÍM PILÍŘI S POJISTKOVÝMI SPODKY S 2-4 SADAMI JISTÍCÍCH PRVKŮ</t>
  </si>
  <si>
    <t>-141712249</t>
  </si>
  <si>
    <t>743Z71</t>
  </si>
  <si>
    <t>DEMONTÁŽ KABELOVÉ SKŘÍNĚ</t>
  </si>
  <si>
    <t>-437920817</t>
  </si>
  <si>
    <t>Poznámka k souboru cen:_x000d_
1. Položka obsahuje:_x000d_
 – všechny náklady na demontáž stávajícího zařízení se všemi pomocnými doplňujícími úpravami pro jeho likvidaci_x000d_
 – naložení vybouraného materiálu na dopravní prostředek_x000d_
2. Položka neobsahuje:_x000d_
 – odvoz vybouraného materiálu_x000d_
 – poplatek za likvidaci odpadů (nacení se dle SSD 0)_x000d_
3. Způsob měření:_x000d_
Udává se počet kusů kompletní konstrukce nebo práce.</t>
  </si>
  <si>
    <t xml:space="preserve">Poznámka k položce:_x000d_
1. Položka obsahuje:  – všechny náklady na demontáž stávajícího zarízení se všemi pomocnými doplnujícími úpravami pro jeho likvidaci  – naložení vybouraného materiálu na dopravní prostredek 2. Položka neobsahuje:  – odvoz vybouraného materiálu  – poplatek za likvidaci odpadu (nacení se dle SSD 0) 3. Zpusob merení: Udává se pocet kusu kompletní konstrukce nebo práce.</t>
  </si>
  <si>
    <t>74434F</t>
  </si>
  <si>
    <t>ROZVADĚČ NN SKŘÍŇOVÝ OCELOPLECH.VYZBROJENÝ,DO IP 40,HLOUBKY DO 500MM,ŠÍŘKY OD 1010 DO 1200MM,VÝŠKY DO 2250MM-VÝVODNÍ POLE S JEDNODUCHOU VÝZBROJÍ</t>
  </si>
  <si>
    <t>545290545</t>
  </si>
  <si>
    <t>Poznámka k souboru cen:_x000d_
1. Položka obsahuje:_x000d_
 – přípravu podkladu pro osazení vč. upevňovacího materiálu_x000d_
 – veškerý podružný a pomocný materiál_x000d_
 – provedení zkoušek, dodání předepsaných zkoušek, revizí a atestů_x000d_
 – přístrojové vybavení ( vývodové jističe, měření vývodů nebo skupiny vývodů, stykače, přípojnice, apod. )_x000d_
2. Položka neobsahuje:_x000d_
_x000d_
3. Způsob měření:_x000d_
Udává se počet kusů kompletní konstrukce nebo práce.</t>
  </si>
  <si>
    <t xml:space="preserve">Poznámka k položce:_x000d_
1. Položka obsahuje:  – prípravu podkladu pro osazení vc. upevnovacího materiálu  – veškerý podružný a pomocný materiál  – provedení zkoušek, dodání predepsaných zkoušek, revizí a atestu  – prístrojové vybavení ( vývodové jistice, merení vývodu nebo skupiny vývodu, stykace, prípojnice,  apod. ) 2. Položka neobsahuje:  3. Zpusob merení: Udává se pocet kusu kompletní konstrukce nebo práce.</t>
  </si>
  <si>
    <t>744634</t>
  </si>
  <si>
    <t>JISTIČ TŘÍPÓLOVÝ (10 KA) OD 25 DO 40 A</t>
  </si>
  <si>
    <t>2134878418</t>
  </si>
  <si>
    <t>Poznámka k souboru cen:_x000d_
1. Položka obsahuje:_x000d_
 – veškerý spojovací materiál vč. připojovacího vedení_x000d_
 – technický popis viz. projektová dokumentace_x000d_
_x000d_
2. Položka neobsahuje:_x000d_
 X_x000d_
3. Způsob měření:_x000d_
Udává se počet kusů kompletní konstrukce nebo práce.</t>
  </si>
  <si>
    <t xml:space="preserve">Poznámka k položce:_x000d_
1. Položka obsahuje:  – veškerý spojovací materiál vc. pripojovacího vedení  – technický popis viz. projektová dokumentace  2. Položka neobsahuje:  X 3. Zpusob merení: Udává se pocet kusu kompletní konstrukce nebo práce.</t>
  </si>
  <si>
    <t>744912</t>
  </si>
  <si>
    <t>PROUDOVÝ CHRÁNIČ ČTYŘPÓLOVÝ (10 KA) DO 30 MA, PŘES 25 DO 63 A</t>
  </si>
  <si>
    <t>-1590310014</t>
  </si>
  <si>
    <t>744Y02</t>
  </si>
  <si>
    <t>PŘELOŽENÍ 1 KS POLE ROZVADĚČE NN</t>
  </si>
  <si>
    <t>127796236</t>
  </si>
  <si>
    <t>Poznámka k souboru cen:_x000d_
1. Položka obsahuje:_x000d_
 – veškeré náklady na přeložku rozvaděče, demontáž, přemístění do 20m, montáž_x000d_
 – demontáž a montáž přívodních kabelů z rozvaděče_x000d_
_x000d_
2. Položka neobsahuje:_x000d_
 X_x000d_
3. Způsob měření:_x000d_
Udává se počet kusů kompletní konstrukce nebo práce.</t>
  </si>
  <si>
    <t xml:space="preserve">Poznámka k položce:_x000d_
1. Položka obsahuje:  – veškeré náklady na preložku rozvadece, demontáž, premístení do 20m, montáž  – demontáž a montáž prívodních kabelu z rozvadece  2. Položka neobsahuje:  X 3. Zpusob merení: Udává se pocet kusu kompletní konstrukce nebo práce.</t>
  </si>
  <si>
    <t>744Y03</t>
  </si>
  <si>
    <t>PŘELOŽENÍ OVLÁDACÍ SKŘÍNĚ NEBO OVLÁDACÍHO PANELU NN</t>
  </si>
  <si>
    <t>-1431955994</t>
  </si>
  <si>
    <t>Poznámka k souboru cen:_x000d_
1. Položka obsahuje:_x000d_
 – veškeré náklady na přeložku skříně, demontáž, přemístění do 20m, montáž_x000d_
 – demontáž a montáž přívodních kabelů z rozvaděče_x000d_
_x000d_
2. Položka neobsahuje:_x000d_
 X_x000d_
3. Způsob měření:_x000d_
Udává se počet kusů kompletní konstrukce nebo práce.</t>
  </si>
  <si>
    <t xml:space="preserve">Poznámka k položce:_x000d_
1. Položka obsahuje:  – veškeré náklady na preložku skríne, demontáž, premístení do 20m, montáž  – demontáž a montáž prívodních kabelu z rozvadece  2. Položka neobsahuje:  X 3. Zpusob merení: Udává se pocet kusu kompletní konstrukce nebo práce.</t>
  </si>
  <si>
    <t>1935789184</t>
  </si>
  <si>
    <t>747214</t>
  </si>
  <si>
    <t>CELKOVÁ PROHLÍDKA, ZKOUŠENÍ, MĚŘENÍ A VYHOTOVENÍ VÝCHOZÍ REVIZNÍ ZPRÁVY, PRO OBJEM IN - PŘÍPLATEK ZA KAŽDÝCH DALŠÍCH I ZAPOČATÝCH 500 TIS. KČ</t>
  </si>
  <si>
    <t>-603980727</t>
  </si>
  <si>
    <t>-1718036760</t>
  </si>
  <si>
    <t>1182886962</t>
  </si>
  <si>
    <t>488276129</t>
  </si>
  <si>
    <t>Poznámka k souboru cen:_x000d_
1. Položka obsahuje:_x000d_
 – cenu za veškeré náklady na provedení provizorních úprav zapojení stávajících kabelových skříní / rozvaděčů v průběhu výstavy ( pro montáž nových i provizorních kabelů, drobné úpravy výstroje apod. )_x000d_
2. Položka neobsahuje:_x000d_
 X_x000d_
3. Způsob měření:_x000d_
Udává se čas v hodinách.</t>
  </si>
  <si>
    <t xml:space="preserve">Poznámka k položce:_x000d_
1. Položka obsahuje:  – cenu za veškeré náklady na provedení provizorních úprav zapojení stávajících kabelových skríní / rozvadecu v prubehu výstavy ( pro montáž nových i provizorních kabelu, drobné úpravy výstroje apod. ) 2. Položka neobsahuje:  X 3. Zpusob merení: Udává se cas v hodinách.</t>
  </si>
  <si>
    <t>721740645</t>
  </si>
  <si>
    <t>1147486344</t>
  </si>
  <si>
    <t>Poznámka k souboru cen:_x000d_
1. Položka obsahuje:_x000d_
 – cenu za manipulace na zařízeních prováděné provozovatelem nutných pro další práce zhotovitele na technologickém souboru_x000d_
2. Položka neobsahuje:_x000d_
 X_x000d_
3. Způsob měření:_x000d_
Udává se čas v hodinách.</t>
  </si>
  <si>
    <t xml:space="preserve">Poznámka k položce:_x000d_
1. Položka obsahuje:  – cenu za manipulace na zarízeních provádené provozovatelem nutných pro další práce zhotovitele na technologickém souboru 2. Položka neobsahuje:  X 3. Zpusob merení: Udává se cas v hodinách.</t>
  </si>
  <si>
    <t>747706</t>
  </si>
  <si>
    <t>ZJIŠŤOVÁNÍ STÁVAJÍCÍHO STAVU ROZVODŮ NN</t>
  </si>
  <si>
    <t>-852250259</t>
  </si>
  <si>
    <t>Poznámka k souboru cen:_x000d_
1. Položka obsahuje:_x000d_
 – cenu za prozkoumání stávajích rozvodů nn, přiřazení vývodových kabelů v rozvaděči nn k jejich zařízení a identifikaci způsobu napájení_x000d_
2. Položka neobsahuje:_x000d_
 X_x000d_
3. Způsob měření:_x000d_
Udává se čas v hodinách.</t>
  </si>
  <si>
    <t xml:space="preserve">Poznámka k položce:_x000d_
1. Položka obsahuje:  – cenu za prozkoumání stávajích rozvodu nn, prirazení vývodových kabelu v rozvadeci nn k jejich zarízení a identifikaci zpusobu napájení 2. Položka neobsahuje:  X 3. Zpusob merení: Udává se cas v hodinách.</t>
  </si>
  <si>
    <t>75I21X</t>
  </si>
  <si>
    <t>KABEL ZEMNÍ DVOUPLÁŠŤOVÝ BEZ PANCÍŘE PRŮMĚRU ŽÍLY 0,6 MM - MONTÁŽ</t>
  </si>
  <si>
    <t>1339245963</t>
  </si>
  <si>
    <t>Poznámka k souboru cen:_x000d_
1. Položka obsahuje:_x000d_
 – práce spojené s montáží specifikované kabelizace specifikovaným způsobem (uložení na konstrukci, uložení, zatažení)_x000d_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Práce specifikovaného se měří v délce kabelizace udané v metrech.</t>
  </si>
  <si>
    <t xml:space="preserve">Poznámka k položce:_x000d_
1. Položka obsahuje:  – práce spojené s montáží specifikované kabelizace specifikovaným zpusobem (uložení na konstrukci, uložení, zatažení)  – veškeré potrebné mechanizmy, vcetne obsluhy, náklady na mzdy a približné (prumerné) náklady na porízení potrebných materiálu 2. Položka neobsahuje:  X 3. Zpusob merení: Práce specifikovaného se merí délce kabelizace udané v metrech.</t>
  </si>
  <si>
    <t>75IH11</t>
  </si>
  <si>
    <t>UKONČENÍ KABELU CELOPLASTOVÉHO BEZ PANCÍŘE DO 40 ŽIL</t>
  </si>
  <si>
    <t>1169353179</t>
  </si>
  <si>
    <t>Poznámka k souboru cen:_x000d_
1. Položka obsahuje:_x000d_
 – kompletní ukončení specifikované kabelizace specifikovaným způsobem včetně potřebného drobného montážního materiálu_x000d_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nebo práce.</t>
  </si>
  <si>
    <t xml:space="preserve">Poznámka k položce:_x000d_
1. Položka obsahuje:  – kompletní ukoncení specifikované kabelizace vcetne potrebného drobného montážního materiálu  – veškeré potrebné mechanizmy, vcetne obsluhy, náklady na mzdy a približné (prumerné) náklady na porízení potrebných materiálu vcetne všech ostatních vedlejších nákladu 2. Položka neobsahuje:  X 3. Zpusob merení: Udává se pocet kusu kompletní konstrukce nebo práce.</t>
  </si>
  <si>
    <t>75II11</t>
  </si>
  <si>
    <t>SPOJKA PRO CELOPLASTOVÉ KABELY BEZ PANCÍŘE DO 100 ŽIL - DODÁVKA</t>
  </si>
  <si>
    <t>497598775</t>
  </si>
  <si>
    <t>Poznámka k souboru cen:_x000d_
1. Položka obsahuje:_x000d_
 – dodávku specifikovaného bloku/zařízení včetně potřebného drobného montážního materiálu_x000d_
 – dodávku souvisejícího příslušenství pro specifikovaný blok/zařízení_x000d_
 – náklady na dopravu a skladování_x000d_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a práce.</t>
  </si>
  <si>
    <t xml:space="preserve">Poznámka k položce:_x000d_
1. Položka obsahuje:  – dodávku specifikovaného bloku/zarízení vcetne potrebného drobného montážního materiálu  – dopravu a skladování  – kompletní montáž specifikovaného bloku/zarízení a souvisejícího príslušenství vcetne potrebného drobného montážního materiálu  – veškeré potrebné mechanizmy, vcetne obsluhy, náklady na mzdy a približné (prumerné) náklady na porízení potrebných materiálu vcetne všech ostatních vedlejších nákladu 2. Položka neobsahuje:  X 3. Zpusob merení: Udává se pocet kusu kompletní konstrukce a práce.</t>
  </si>
  <si>
    <t>75II1X</t>
  </si>
  <si>
    <t>SPOJKA PRO CELOPLASTOVÉ KABELY BEZ PANCÍŘE - MONTÁŽ</t>
  </si>
  <si>
    <t>-1356588432</t>
  </si>
  <si>
    <t>Poznámka k souboru cen:_x000d_
1. Položka obsahuje:_x000d_
 – kompletní montáž specifikovaného bloku/zařízení a souvisejícího příslušenství včetně potřebného drobného montážního materiálu_x000d_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nebo práce.</t>
  </si>
  <si>
    <t xml:space="preserve">Poznámka k položce:_x000d_
1. Položka obsahuje:  – kompletní montáž specifikovaného bloku/zarízení a souvisejícího príslušenství vcetne potrebného drobného montážního materiálu  – veškeré potrebné mechanizmy, vcetne obsluhy, náklady na mzdy a približné (prumerné) náklady na porízení potrebných materiálu vcetne všech ostatních vedlejších nákladu 2. Položka neobsahuje:  X 3. Zpusob merení: Udává se pocet kusu kompletní konstrukce nebo práce.</t>
  </si>
  <si>
    <t>SO 98-98 - Všeobecný objekt</t>
  </si>
  <si>
    <t>1 - Dokumentace stavby</t>
  </si>
  <si>
    <t>2 - Ostatní</t>
  </si>
  <si>
    <t>Dokumentace stavby</t>
  </si>
  <si>
    <t>RA251</t>
  </si>
  <si>
    <t>DSPS, geodetická část</t>
  </si>
  <si>
    <t>-469227025</t>
  </si>
  <si>
    <t>RA252</t>
  </si>
  <si>
    <t>DSPS, technická část</t>
  </si>
  <si>
    <t>621120280</t>
  </si>
  <si>
    <t>RA253</t>
  </si>
  <si>
    <t>DSPS, dokladová část</t>
  </si>
  <si>
    <t>2131184598</t>
  </si>
  <si>
    <t>Ostatní</t>
  </si>
  <si>
    <t>RA42.CD</t>
  </si>
  <si>
    <t>Nájmy hrazené zhotovitelem stavby - Pronájem ploch od ČD a.s.</t>
  </si>
  <si>
    <t>-705916995</t>
  </si>
  <si>
    <t>RB31</t>
  </si>
  <si>
    <t>Osvědčení o shodě notifikovanou osobou v realizaci</t>
  </si>
  <si>
    <t>-1517627982</t>
  </si>
  <si>
    <t>RB33</t>
  </si>
  <si>
    <t>Osvědčení o bezpečnosti o bezpečnosti před uvedením do provozu</t>
  </si>
  <si>
    <t>-53933982</t>
  </si>
  <si>
    <t>RB34</t>
  </si>
  <si>
    <t>Geodetická vytyčovací sít celé stavby - vytyčení inženýrských sítí dle vyjádření</t>
  </si>
  <si>
    <t>-2106430681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</si>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</sst>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9" fillId="0" borderId="0" xfId="0" applyNumberFormat="1" applyFont="1" applyAlignment="1" applyProtection="1">
      <alignment horizontal="righ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251101" TargetMode="External" /><Relationship Id="rId2" Type="http://schemas.openxmlformats.org/officeDocument/2006/relationships/hyperlink" Target="https://podminky.urs.cz/item/CS_URS_2025_01/162301501" TargetMode="External" /><Relationship Id="rId3" Type="http://schemas.openxmlformats.org/officeDocument/2006/relationships/hyperlink" Target="https://podminky.urs.cz/item/CS_URS_2025_01/162301981" TargetMode="External" /><Relationship Id="rId4" Type="http://schemas.openxmlformats.org/officeDocument/2006/relationships/hyperlink" Target="https://podminky.urs.cz/item/CS_URS_2025_01/122151101" TargetMode="External" /><Relationship Id="rId5" Type="http://schemas.openxmlformats.org/officeDocument/2006/relationships/hyperlink" Target="https://podminky.urs.cz/item/CS_URS_2025_01/133351101" TargetMode="External" /><Relationship Id="rId6" Type="http://schemas.openxmlformats.org/officeDocument/2006/relationships/hyperlink" Target="https://podminky.urs.cz/item/CS_URS_2025_01/162751117" TargetMode="External" /><Relationship Id="rId7" Type="http://schemas.openxmlformats.org/officeDocument/2006/relationships/hyperlink" Target="https://podminky.urs.cz/item/CS_URS_2025_01/162751119" TargetMode="External" /><Relationship Id="rId8" Type="http://schemas.openxmlformats.org/officeDocument/2006/relationships/hyperlink" Target="https://podminky.urs.cz/item/CS_URS_2025_01/171201201" TargetMode="External" /><Relationship Id="rId9" Type="http://schemas.openxmlformats.org/officeDocument/2006/relationships/hyperlink" Target="https://podminky.urs.cz/item/CS_URS_2025_01/171201221" TargetMode="External" /><Relationship Id="rId10" Type="http://schemas.openxmlformats.org/officeDocument/2006/relationships/hyperlink" Target="https://podminky.urs.cz/item/CS_URS_2025_01/174151101" TargetMode="External" /><Relationship Id="rId11" Type="http://schemas.openxmlformats.org/officeDocument/2006/relationships/hyperlink" Target="https://podminky.urs.cz/item/CS_URS_2025_01/181951112" TargetMode="External" /><Relationship Id="rId12" Type="http://schemas.openxmlformats.org/officeDocument/2006/relationships/hyperlink" Target="https://podminky.urs.cz/item/CS_URS_2025_01/213311113" TargetMode="External" /><Relationship Id="rId13" Type="http://schemas.openxmlformats.org/officeDocument/2006/relationships/hyperlink" Target="https://podminky.urs.cz/item/CS_URS_2025_01/213311131" TargetMode="External" /><Relationship Id="rId14" Type="http://schemas.openxmlformats.org/officeDocument/2006/relationships/hyperlink" Target="https://podminky.urs.cz/item/CS_URS_2025_01/275313711" TargetMode="External" /><Relationship Id="rId15" Type="http://schemas.openxmlformats.org/officeDocument/2006/relationships/hyperlink" Target="https://podminky.urs.cz/item/CS_URS_2025_01/564231111" TargetMode="External" /><Relationship Id="rId16" Type="http://schemas.openxmlformats.org/officeDocument/2006/relationships/hyperlink" Target="https://podminky.urs.cz/item/CS_URS_2025_01/564710011" TargetMode="External" /><Relationship Id="rId17" Type="http://schemas.openxmlformats.org/officeDocument/2006/relationships/hyperlink" Target="https://podminky.urs.cz/item/CS_URS_2025_01/564731111" TargetMode="External" /><Relationship Id="rId18" Type="http://schemas.openxmlformats.org/officeDocument/2006/relationships/hyperlink" Target="https://podminky.urs.cz/item/CS_URS_2025_01/564761101" TargetMode="External" /><Relationship Id="rId19" Type="http://schemas.openxmlformats.org/officeDocument/2006/relationships/hyperlink" Target="https://podminky.urs.cz/item/CS_URS_2025_01/564771111" TargetMode="External" /><Relationship Id="rId20" Type="http://schemas.openxmlformats.org/officeDocument/2006/relationships/hyperlink" Target="https://podminky.urs.cz/item/CS_URS_2025_01/596212312" TargetMode="External" /><Relationship Id="rId21" Type="http://schemas.openxmlformats.org/officeDocument/2006/relationships/hyperlink" Target="https://podminky.urs.cz/item/CS_URS_2025_01/637211122" TargetMode="External" /><Relationship Id="rId22" Type="http://schemas.openxmlformats.org/officeDocument/2006/relationships/hyperlink" Target="https://podminky.urs.cz/item/CS_URS_2025_01/916131213" TargetMode="External" /><Relationship Id="rId23" Type="http://schemas.openxmlformats.org/officeDocument/2006/relationships/hyperlink" Target="https://podminky.urs.cz/item/CS_URS_2025_01/919726122" TargetMode="External" /><Relationship Id="rId24" Type="http://schemas.openxmlformats.org/officeDocument/2006/relationships/hyperlink" Target="https://podminky.urs.cz/item/CS_URS_2025_01/966071822" TargetMode="External" /><Relationship Id="rId25" Type="http://schemas.openxmlformats.org/officeDocument/2006/relationships/hyperlink" Target="https://podminky.urs.cz/item/CS_URS_2025_01/966071711" TargetMode="External" /><Relationship Id="rId26" Type="http://schemas.openxmlformats.org/officeDocument/2006/relationships/hyperlink" Target="https://podminky.urs.cz/item/CS_URS_2025_01/997006512" TargetMode="External" /><Relationship Id="rId27" Type="http://schemas.openxmlformats.org/officeDocument/2006/relationships/hyperlink" Target="https://podminky.urs.cz/item/CS_URS_2025_01/997006519" TargetMode="External" /><Relationship Id="rId28" Type="http://schemas.openxmlformats.org/officeDocument/2006/relationships/hyperlink" Target="https://podminky.urs.cz/item/CS_URS_2025_01/997013631" TargetMode="External" /><Relationship Id="rId29" Type="http://schemas.openxmlformats.org/officeDocument/2006/relationships/hyperlink" Target="https://podminky.urs.cz/item/CS_URS_2025_01/998223011" TargetMode="External" /><Relationship Id="rId3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71" TargetMode="External" /><Relationship Id="rId2" Type="http://schemas.openxmlformats.org/officeDocument/2006/relationships/hyperlink" Target="https://podminky.urs.cz/item/CS_URS_2025_01/113202111" TargetMode="External" /><Relationship Id="rId3" Type="http://schemas.openxmlformats.org/officeDocument/2006/relationships/hyperlink" Target="https://podminky.urs.cz/item/CS_URS_2025_01/119003211" TargetMode="External" /><Relationship Id="rId4" Type="http://schemas.openxmlformats.org/officeDocument/2006/relationships/hyperlink" Target="https://podminky.urs.cz/item/CS_URS_2025_01/121151103" TargetMode="External" /><Relationship Id="rId5" Type="http://schemas.openxmlformats.org/officeDocument/2006/relationships/hyperlink" Target="https://podminky.urs.cz/item/CS_URS_2025_01/131151100" TargetMode="External" /><Relationship Id="rId6" Type="http://schemas.openxmlformats.org/officeDocument/2006/relationships/hyperlink" Target="https://podminky.urs.cz/item/CS_URS_2025_01/132151251" TargetMode="External" /><Relationship Id="rId7" Type="http://schemas.openxmlformats.org/officeDocument/2006/relationships/hyperlink" Target="https://podminky.urs.cz/item/CS_URS_2025_01/151811131" TargetMode="External" /><Relationship Id="rId8" Type="http://schemas.openxmlformats.org/officeDocument/2006/relationships/hyperlink" Target="https://podminky.urs.cz/item/CS_URS_2025_01/151811231" TargetMode="External" /><Relationship Id="rId9" Type="http://schemas.openxmlformats.org/officeDocument/2006/relationships/hyperlink" Target="https://podminky.urs.cz/item/CS_URS_2025_01/174151101" TargetMode="External" /><Relationship Id="rId10" Type="http://schemas.openxmlformats.org/officeDocument/2006/relationships/hyperlink" Target="https://podminky.urs.cz/item/CS_URS_2025_01/175151101" TargetMode="External" /><Relationship Id="rId11" Type="http://schemas.openxmlformats.org/officeDocument/2006/relationships/hyperlink" Target="https://podminky.urs.cz/item/CS_URS_2025_01/181311103" TargetMode="External" /><Relationship Id="rId12" Type="http://schemas.openxmlformats.org/officeDocument/2006/relationships/hyperlink" Target="https://podminky.urs.cz/item/CS_URS_2025_01/181411122" TargetMode="External" /><Relationship Id="rId13" Type="http://schemas.openxmlformats.org/officeDocument/2006/relationships/hyperlink" Target="https://podminky.urs.cz/item/CS_URS_2025_01/181951112" TargetMode="External" /><Relationship Id="rId14" Type="http://schemas.openxmlformats.org/officeDocument/2006/relationships/hyperlink" Target="https://podminky.urs.cz/item/CS_URS_2025_01/162751117" TargetMode="External" /><Relationship Id="rId15" Type="http://schemas.openxmlformats.org/officeDocument/2006/relationships/hyperlink" Target="https://podminky.urs.cz/item/CS_URS_2025_01/162751119" TargetMode="External" /><Relationship Id="rId16" Type="http://schemas.openxmlformats.org/officeDocument/2006/relationships/hyperlink" Target="https://podminky.urs.cz/item/CS_URS_2025_01/171201201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211531111" TargetMode="External" /><Relationship Id="rId19" Type="http://schemas.openxmlformats.org/officeDocument/2006/relationships/hyperlink" Target="https://podminky.urs.cz/item/CS_URS_2025_01/211971110" TargetMode="External" /><Relationship Id="rId20" Type="http://schemas.openxmlformats.org/officeDocument/2006/relationships/hyperlink" Target="https://podminky.urs.cz/item/CS_URS_2025_01/212752101" TargetMode="External" /><Relationship Id="rId21" Type="http://schemas.openxmlformats.org/officeDocument/2006/relationships/hyperlink" Target="https://podminky.urs.cz/item/CS_URS_2025_01/273362021" TargetMode="External" /><Relationship Id="rId22" Type="http://schemas.openxmlformats.org/officeDocument/2006/relationships/hyperlink" Target="https://podminky.urs.cz/item/CS_URS_2025_01/451573111" TargetMode="External" /><Relationship Id="rId23" Type="http://schemas.openxmlformats.org/officeDocument/2006/relationships/hyperlink" Target="https://podminky.urs.cz/item/CS_URS_2025_01/452311151" TargetMode="External" /><Relationship Id="rId24" Type="http://schemas.openxmlformats.org/officeDocument/2006/relationships/hyperlink" Target="https://podminky.urs.cz/item/CS_URS_2025_01/892312121" TargetMode="External" /><Relationship Id="rId25" Type="http://schemas.openxmlformats.org/officeDocument/2006/relationships/hyperlink" Target="https://podminky.urs.cz/item/CS_URS_2025_01/892351111" TargetMode="External" /><Relationship Id="rId26" Type="http://schemas.openxmlformats.org/officeDocument/2006/relationships/hyperlink" Target="https://podminky.urs.cz/item/CS_URS_2025_01/894811213" TargetMode="External" /><Relationship Id="rId27" Type="http://schemas.openxmlformats.org/officeDocument/2006/relationships/hyperlink" Target="https://podminky.urs.cz/item/CS_URS_2025_01/899722113" TargetMode="External" /><Relationship Id="rId28" Type="http://schemas.openxmlformats.org/officeDocument/2006/relationships/hyperlink" Target="https://podminky.urs.cz/item/CS_URS_2025_01/916231213" TargetMode="External" /><Relationship Id="rId29" Type="http://schemas.openxmlformats.org/officeDocument/2006/relationships/hyperlink" Target="https://podminky.urs.cz/item/CS_URS_2025_01/979024442" TargetMode="External" /><Relationship Id="rId30" Type="http://schemas.openxmlformats.org/officeDocument/2006/relationships/hyperlink" Target="https://podminky.urs.cz/item/CS_URS_2025_01/997006512" TargetMode="External" /><Relationship Id="rId31" Type="http://schemas.openxmlformats.org/officeDocument/2006/relationships/hyperlink" Target="https://podminky.urs.cz/item/CS_URS_2025_01/997006519" TargetMode="External" /><Relationship Id="rId32" Type="http://schemas.openxmlformats.org/officeDocument/2006/relationships/hyperlink" Target="https://podminky.urs.cz/item/CS_URS_2025_01/997013601" TargetMode="External" /><Relationship Id="rId33" Type="http://schemas.openxmlformats.org/officeDocument/2006/relationships/hyperlink" Target="https://podminky.urs.cz/item/CS_URS_2025_01/998276101" TargetMode="External" /><Relationship Id="rId34" Type="http://schemas.openxmlformats.org/officeDocument/2006/relationships/hyperlink" Target="https://podminky.urs.cz/item/CS_URS_2025_01/460881612" TargetMode="External" /><Relationship Id="rId35" Type="http://schemas.openxmlformats.org/officeDocument/2006/relationships/hyperlink" Target="https://podminky.urs.cz/item/CS_URS_2025_01/460911122" TargetMode="External" /><Relationship Id="rId3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9003211" TargetMode="External" /><Relationship Id="rId2" Type="http://schemas.openxmlformats.org/officeDocument/2006/relationships/hyperlink" Target="https://podminky.urs.cz/item/CS_URS_2025_01/121151103" TargetMode="External" /><Relationship Id="rId3" Type="http://schemas.openxmlformats.org/officeDocument/2006/relationships/hyperlink" Target="https://podminky.urs.cz/item/CS_URS_2025_01/132151251" TargetMode="External" /><Relationship Id="rId4" Type="http://schemas.openxmlformats.org/officeDocument/2006/relationships/hyperlink" Target="https://podminky.urs.cz/item/CS_URS_2025_01/151811131" TargetMode="External" /><Relationship Id="rId5" Type="http://schemas.openxmlformats.org/officeDocument/2006/relationships/hyperlink" Target="https://podminky.urs.cz/item/CS_URS_2025_01/151811231" TargetMode="External" /><Relationship Id="rId6" Type="http://schemas.openxmlformats.org/officeDocument/2006/relationships/hyperlink" Target="https://podminky.urs.cz/item/CS_URS_2025_01/174151101" TargetMode="External" /><Relationship Id="rId7" Type="http://schemas.openxmlformats.org/officeDocument/2006/relationships/hyperlink" Target="https://podminky.urs.cz/item/CS_URS_2025_01/175151101" TargetMode="External" /><Relationship Id="rId8" Type="http://schemas.openxmlformats.org/officeDocument/2006/relationships/hyperlink" Target="https://podminky.urs.cz/item/CS_URS_2025_01/181311103" TargetMode="External" /><Relationship Id="rId9" Type="http://schemas.openxmlformats.org/officeDocument/2006/relationships/hyperlink" Target="https://podminky.urs.cz/item/CS_URS_2025_01/181411122" TargetMode="External" /><Relationship Id="rId10" Type="http://schemas.openxmlformats.org/officeDocument/2006/relationships/hyperlink" Target="https://podminky.urs.cz/item/CS_URS_2025_01/181951112" TargetMode="External" /><Relationship Id="rId11" Type="http://schemas.openxmlformats.org/officeDocument/2006/relationships/hyperlink" Target="https://podminky.urs.cz/item/CS_URS_2025_01/162751117" TargetMode="External" /><Relationship Id="rId12" Type="http://schemas.openxmlformats.org/officeDocument/2006/relationships/hyperlink" Target="https://podminky.urs.cz/item/CS_URS_2025_01/162751119" TargetMode="External" /><Relationship Id="rId13" Type="http://schemas.openxmlformats.org/officeDocument/2006/relationships/hyperlink" Target="https://podminky.urs.cz/item/CS_URS_2025_01/171201201" TargetMode="External" /><Relationship Id="rId14" Type="http://schemas.openxmlformats.org/officeDocument/2006/relationships/hyperlink" Target="https://podminky.urs.cz/item/CS_URS_2025_01/171201221" TargetMode="External" /><Relationship Id="rId15" Type="http://schemas.openxmlformats.org/officeDocument/2006/relationships/hyperlink" Target="https://podminky.urs.cz/item/CS_URS_2025_01/451573111" TargetMode="External" /><Relationship Id="rId16" Type="http://schemas.openxmlformats.org/officeDocument/2006/relationships/hyperlink" Target="https://podminky.urs.cz/item/CS_URS_2025_01/871161141" TargetMode="External" /><Relationship Id="rId17" Type="http://schemas.openxmlformats.org/officeDocument/2006/relationships/hyperlink" Target="https://podminky.urs.cz/item/CS_URS_2025_01/892241111" TargetMode="External" /><Relationship Id="rId18" Type="http://schemas.openxmlformats.org/officeDocument/2006/relationships/hyperlink" Target="https://podminky.urs.cz/item/CS_URS_2025_01/899721111" TargetMode="External" /><Relationship Id="rId19" Type="http://schemas.openxmlformats.org/officeDocument/2006/relationships/hyperlink" Target="https://podminky.urs.cz/item/CS_URS_2025_01/899722113" TargetMode="External" /><Relationship Id="rId20" Type="http://schemas.openxmlformats.org/officeDocument/2006/relationships/hyperlink" Target="https://podminky.urs.cz/item/CS_URS_2025_01/998276101" TargetMode="External" /><Relationship Id="rId21" Type="http://schemas.openxmlformats.org/officeDocument/2006/relationships/hyperlink" Target="https://podminky.urs.cz/item/CS_URS_2025_01/722290234" TargetMode="External" /><Relationship Id="rId22" Type="http://schemas.openxmlformats.org/officeDocument/2006/relationships/hyperlink" Target="https://podminky.urs.cz/item/CS_URS_2025_01/210100001" TargetMode="External" /><Relationship Id="rId23" Type="http://schemas.openxmlformats.org/officeDocument/2006/relationships/hyperlink" Target="https://podminky.urs.cz/item/CS_URS_2025_01/210120511" TargetMode="External" /><Relationship Id="rId24" Type="http://schemas.openxmlformats.org/officeDocument/2006/relationships/hyperlink" Target="https://podminky.urs.cz/item/CS_URS_2025_01/210220020" TargetMode="External" /><Relationship Id="rId25" Type="http://schemas.openxmlformats.org/officeDocument/2006/relationships/hyperlink" Target="https://podminky.urs.cz/item/CS_URS_2025_01/210812011" TargetMode="External" /><Relationship Id="rId26" Type="http://schemas.openxmlformats.org/officeDocument/2006/relationships/hyperlink" Target="https://podminky.urs.cz/item/CS_URS_2025_01/460161131" TargetMode="External" /><Relationship Id="rId27" Type="http://schemas.openxmlformats.org/officeDocument/2006/relationships/hyperlink" Target="https://podminky.urs.cz/item/CS_URS_2025_01/460431141" TargetMode="External" /><Relationship Id="rId28" Type="http://schemas.openxmlformats.org/officeDocument/2006/relationships/hyperlink" Target="https://podminky.urs.cz/item/CS_URS_2025_01/460661111" TargetMode="External" /><Relationship Id="rId29" Type="http://schemas.openxmlformats.org/officeDocument/2006/relationships/hyperlink" Target="https://podminky.urs.cz/item/CS_URS_2025_01/460671111" TargetMode="External" /><Relationship Id="rId30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31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HV_25_01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ŽST Hrubá Voda - vymístění pracoviště ŘP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30. 4. 2025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ROUND(AG55+AG62+AG70,2)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ROUND(AS55+AS62+AS70,2)</f>
        <v>0</v>
      </c>
      <c r="AT54" s="109">
        <f>ROUND(SUM(AV54:AW54),2)</f>
        <v>0</v>
      </c>
      <c r="AU54" s="110">
        <f>ROUND(AU55+AU62+AU70,5)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ROUND(AZ55+AZ62+AZ70,2)</f>
        <v>0</v>
      </c>
      <c r="BA54" s="109">
        <f>ROUND(BA55+BA62+BA70,2)</f>
        <v>0</v>
      </c>
      <c r="BB54" s="109">
        <f>ROUND(BB55+BB62+BB70,2)</f>
        <v>0</v>
      </c>
      <c r="BC54" s="109">
        <f>ROUND(BC55+BC62+BC70,2)</f>
        <v>0</v>
      </c>
      <c r="BD54" s="111">
        <f>ROUND(BD55+BD62+BD70,2)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16.5" customHeight="1">
      <c r="A55" s="7"/>
      <c r="B55" s="114"/>
      <c r="C55" s="115"/>
      <c r="D55" s="116" t="s">
        <v>73</v>
      </c>
      <c r="E55" s="116"/>
      <c r="F55" s="116"/>
      <c r="G55" s="116"/>
      <c r="H55" s="116"/>
      <c r="I55" s="117"/>
      <c r="J55" s="116" t="s">
        <v>74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ROUND(SUM(AG56:AG61),2)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75</v>
      </c>
      <c r="AR55" s="121"/>
      <c r="AS55" s="122">
        <f>ROUND(SUM(AS56:AS61),2)</f>
        <v>0</v>
      </c>
      <c r="AT55" s="123">
        <f>ROUND(SUM(AV55:AW55),2)</f>
        <v>0</v>
      </c>
      <c r="AU55" s="124">
        <f>ROUND(SUM(AU56:AU61),5)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ROUND(SUM(AZ56:AZ61),2)</f>
        <v>0</v>
      </c>
      <c r="BA55" s="123">
        <f>ROUND(SUM(BA56:BA61),2)</f>
        <v>0</v>
      </c>
      <c r="BB55" s="123">
        <f>ROUND(SUM(BB56:BB61),2)</f>
        <v>0</v>
      </c>
      <c r="BC55" s="123">
        <f>ROUND(SUM(BC56:BC61),2)</f>
        <v>0</v>
      </c>
      <c r="BD55" s="125">
        <f>ROUND(SUM(BD56:BD61),2)</f>
        <v>0</v>
      </c>
      <c r="BE55" s="7"/>
      <c r="BS55" s="126" t="s">
        <v>68</v>
      </c>
      <c r="BT55" s="126" t="s">
        <v>76</v>
      </c>
      <c r="BU55" s="126" t="s">
        <v>70</v>
      </c>
      <c r="BV55" s="126" t="s">
        <v>71</v>
      </c>
      <c r="BW55" s="126" t="s">
        <v>77</v>
      </c>
      <c r="BX55" s="126" t="s">
        <v>5</v>
      </c>
      <c r="CL55" s="126" t="s">
        <v>19</v>
      </c>
      <c r="CM55" s="126" t="s">
        <v>78</v>
      </c>
    </row>
    <row r="56" s="4" customFormat="1" ht="23.25" customHeight="1">
      <c r="A56" s="127" t="s">
        <v>79</v>
      </c>
      <c r="B56" s="66"/>
      <c r="C56" s="128"/>
      <c r="D56" s="128"/>
      <c r="E56" s="129" t="s">
        <v>80</v>
      </c>
      <c r="F56" s="129"/>
      <c r="G56" s="129"/>
      <c r="H56" s="129"/>
      <c r="I56" s="129"/>
      <c r="J56" s="128"/>
      <c r="K56" s="129" t="s">
        <v>81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'PS 11-01-11 - ŽST Hrubá V...'!J32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82</v>
      </c>
      <c r="AR56" s="68"/>
      <c r="AS56" s="132">
        <v>0</v>
      </c>
      <c r="AT56" s="133">
        <f>ROUND(SUM(AV56:AW56),2)</f>
        <v>0</v>
      </c>
      <c r="AU56" s="134">
        <f>'PS 11-01-11 - ŽST Hrubá V...'!P90</f>
        <v>0</v>
      </c>
      <c r="AV56" s="133">
        <f>'PS 11-01-11 - ŽST Hrubá V...'!J35</f>
        <v>0</v>
      </c>
      <c r="AW56" s="133">
        <f>'PS 11-01-11 - ŽST Hrubá V...'!J36</f>
        <v>0</v>
      </c>
      <c r="AX56" s="133">
        <f>'PS 11-01-11 - ŽST Hrubá V...'!J37</f>
        <v>0</v>
      </c>
      <c r="AY56" s="133">
        <f>'PS 11-01-11 - ŽST Hrubá V...'!J38</f>
        <v>0</v>
      </c>
      <c r="AZ56" s="133">
        <f>'PS 11-01-11 - ŽST Hrubá V...'!F35</f>
        <v>0</v>
      </c>
      <c r="BA56" s="133">
        <f>'PS 11-01-11 - ŽST Hrubá V...'!F36</f>
        <v>0</v>
      </c>
      <c r="BB56" s="133">
        <f>'PS 11-01-11 - ŽST Hrubá V...'!F37</f>
        <v>0</v>
      </c>
      <c r="BC56" s="133">
        <f>'PS 11-01-11 - ŽST Hrubá V...'!F38</f>
        <v>0</v>
      </c>
      <c r="BD56" s="135">
        <f>'PS 11-01-11 - ŽST Hrubá V...'!F39</f>
        <v>0</v>
      </c>
      <c r="BE56" s="4"/>
      <c r="BT56" s="136" t="s">
        <v>78</v>
      </c>
      <c r="BV56" s="136" t="s">
        <v>71</v>
      </c>
      <c r="BW56" s="136" t="s">
        <v>83</v>
      </c>
      <c r="BX56" s="136" t="s">
        <v>77</v>
      </c>
      <c r="CL56" s="136" t="s">
        <v>19</v>
      </c>
    </row>
    <row r="57" s="4" customFormat="1" ht="23.25" customHeight="1">
      <c r="A57" s="127" t="s">
        <v>79</v>
      </c>
      <c r="B57" s="66"/>
      <c r="C57" s="128"/>
      <c r="D57" s="128"/>
      <c r="E57" s="129" t="s">
        <v>84</v>
      </c>
      <c r="F57" s="129"/>
      <c r="G57" s="129"/>
      <c r="H57" s="129"/>
      <c r="I57" s="129"/>
      <c r="J57" s="128"/>
      <c r="K57" s="129" t="s">
        <v>85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'PS 11-02-11 - ŽST Hrubá V...'!J32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82</v>
      </c>
      <c r="AR57" s="68"/>
      <c r="AS57" s="132">
        <v>0</v>
      </c>
      <c r="AT57" s="133">
        <f>ROUND(SUM(AV57:AW57),2)</f>
        <v>0</v>
      </c>
      <c r="AU57" s="134">
        <f>'PS 11-02-11 - ŽST Hrubá V...'!P87</f>
        <v>0</v>
      </c>
      <c r="AV57" s="133">
        <f>'PS 11-02-11 - ŽST Hrubá V...'!J35</f>
        <v>0</v>
      </c>
      <c r="AW57" s="133">
        <f>'PS 11-02-11 - ŽST Hrubá V...'!J36</f>
        <v>0</v>
      </c>
      <c r="AX57" s="133">
        <f>'PS 11-02-11 - ŽST Hrubá V...'!J37</f>
        <v>0</v>
      </c>
      <c r="AY57" s="133">
        <f>'PS 11-02-11 - ŽST Hrubá V...'!J38</f>
        <v>0</v>
      </c>
      <c r="AZ57" s="133">
        <f>'PS 11-02-11 - ŽST Hrubá V...'!F35</f>
        <v>0</v>
      </c>
      <c r="BA57" s="133">
        <f>'PS 11-02-11 - ŽST Hrubá V...'!F36</f>
        <v>0</v>
      </c>
      <c r="BB57" s="133">
        <f>'PS 11-02-11 - ŽST Hrubá V...'!F37</f>
        <v>0</v>
      </c>
      <c r="BC57" s="133">
        <f>'PS 11-02-11 - ŽST Hrubá V...'!F38</f>
        <v>0</v>
      </c>
      <c r="BD57" s="135">
        <f>'PS 11-02-11 - ŽST Hrubá V...'!F39</f>
        <v>0</v>
      </c>
      <c r="BE57" s="4"/>
      <c r="BT57" s="136" t="s">
        <v>78</v>
      </c>
      <c r="BV57" s="136" t="s">
        <v>71</v>
      </c>
      <c r="BW57" s="136" t="s">
        <v>86</v>
      </c>
      <c r="BX57" s="136" t="s">
        <v>77</v>
      </c>
      <c r="CL57" s="136" t="s">
        <v>19</v>
      </c>
    </row>
    <row r="58" s="4" customFormat="1" ht="23.25" customHeight="1">
      <c r="A58" s="127" t="s">
        <v>79</v>
      </c>
      <c r="B58" s="66"/>
      <c r="C58" s="128"/>
      <c r="D58" s="128"/>
      <c r="E58" s="129" t="s">
        <v>87</v>
      </c>
      <c r="F58" s="129"/>
      <c r="G58" s="129"/>
      <c r="H58" s="129"/>
      <c r="I58" s="129"/>
      <c r="J58" s="128"/>
      <c r="K58" s="129" t="s">
        <v>88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'PS 11-02-41 - ŽST Hrubá V...'!J32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82</v>
      </c>
      <c r="AR58" s="68"/>
      <c r="AS58" s="132">
        <v>0</v>
      </c>
      <c r="AT58" s="133">
        <f>ROUND(SUM(AV58:AW58),2)</f>
        <v>0</v>
      </c>
      <c r="AU58" s="134">
        <f>'PS 11-02-41 - ŽST Hrubá V...'!P86</f>
        <v>0</v>
      </c>
      <c r="AV58" s="133">
        <f>'PS 11-02-41 - ŽST Hrubá V...'!J35</f>
        <v>0</v>
      </c>
      <c r="AW58" s="133">
        <f>'PS 11-02-41 - ŽST Hrubá V...'!J36</f>
        <v>0</v>
      </c>
      <c r="AX58" s="133">
        <f>'PS 11-02-41 - ŽST Hrubá V...'!J37</f>
        <v>0</v>
      </c>
      <c r="AY58" s="133">
        <f>'PS 11-02-41 - ŽST Hrubá V...'!J38</f>
        <v>0</v>
      </c>
      <c r="AZ58" s="133">
        <f>'PS 11-02-41 - ŽST Hrubá V...'!F35</f>
        <v>0</v>
      </c>
      <c r="BA58" s="133">
        <f>'PS 11-02-41 - ŽST Hrubá V...'!F36</f>
        <v>0</v>
      </c>
      <c r="BB58" s="133">
        <f>'PS 11-02-41 - ŽST Hrubá V...'!F37</f>
        <v>0</v>
      </c>
      <c r="BC58" s="133">
        <f>'PS 11-02-41 - ŽST Hrubá V...'!F38</f>
        <v>0</v>
      </c>
      <c r="BD58" s="135">
        <f>'PS 11-02-41 - ŽST Hrubá V...'!F39</f>
        <v>0</v>
      </c>
      <c r="BE58" s="4"/>
      <c r="BT58" s="136" t="s">
        <v>78</v>
      </c>
      <c r="BV58" s="136" t="s">
        <v>71</v>
      </c>
      <c r="BW58" s="136" t="s">
        <v>89</v>
      </c>
      <c r="BX58" s="136" t="s">
        <v>77</v>
      </c>
      <c r="CL58" s="136" t="s">
        <v>19</v>
      </c>
    </row>
    <row r="59" s="4" customFormat="1" ht="23.25" customHeight="1">
      <c r="A59" s="127" t="s">
        <v>79</v>
      </c>
      <c r="B59" s="66"/>
      <c r="C59" s="128"/>
      <c r="D59" s="128"/>
      <c r="E59" s="129" t="s">
        <v>90</v>
      </c>
      <c r="F59" s="129"/>
      <c r="G59" s="129"/>
      <c r="H59" s="129"/>
      <c r="I59" s="129"/>
      <c r="J59" s="128"/>
      <c r="K59" s="129" t="s">
        <v>91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'PS 11-02-81 - ŽST Hrubá V...'!J32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82</v>
      </c>
      <c r="AR59" s="68"/>
      <c r="AS59" s="132">
        <v>0</v>
      </c>
      <c r="AT59" s="133">
        <f>ROUND(SUM(AV59:AW59),2)</f>
        <v>0</v>
      </c>
      <c r="AU59" s="134">
        <f>'PS 11-02-81 - ŽST Hrubá V...'!P86</f>
        <v>0</v>
      </c>
      <c r="AV59" s="133">
        <f>'PS 11-02-81 - ŽST Hrubá V...'!J35</f>
        <v>0</v>
      </c>
      <c r="AW59" s="133">
        <f>'PS 11-02-81 - ŽST Hrubá V...'!J36</f>
        <v>0</v>
      </c>
      <c r="AX59" s="133">
        <f>'PS 11-02-81 - ŽST Hrubá V...'!J37</f>
        <v>0</v>
      </c>
      <c r="AY59" s="133">
        <f>'PS 11-02-81 - ŽST Hrubá V...'!J38</f>
        <v>0</v>
      </c>
      <c r="AZ59" s="133">
        <f>'PS 11-02-81 - ŽST Hrubá V...'!F35</f>
        <v>0</v>
      </c>
      <c r="BA59" s="133">
        <f>'PS 11-02-81 - ŽST Hrubá V...'!F36</f>
        <v>0</v>
      </c>
      <c r="BB59" s="133">
        <f>'PS 11-02-81 - ŽST Hrubá V...'!F37</f>
        <v>0</v>
      </c>
      <c r="BC59" s="133">
        <f>'PS 11-02-81 - ŽST Hrubá V...'!F38</f>
        <v>0</v>
      </c>
      <c r="BD59" s="135">
        <f>'PS 11-02-81 - ŽST Hrubá V...'!F39</f>
        <v>0</v>
      </c>
      <c r="BE59" s="4"/>
      <c r="BT59" s="136" t="s">
        <v>78</v>
      </c>
      <c r="BV59" s="136" t="s">
        <v>71</v>
      </c>
      <c r="BW59" s="136" t="s">
        <v>92</v>
      </c>
      <c r="BX59" s="136" t="s">
        <v>77</v>
      </c>
      <c r="CL59" s="136" t="s">
        <v>19</v>
      </c>
    </row>
    <row r="60" s="4" customFormat="1" ht="23.25" customHeight="1">
      <c r="A60" s="127" t="s">
        <v>79</v>
      </c>
      <c r="B60" s="66"/>
      <c r="C60" s="128"/>
      <c r="D60" s="128"/>
      <c r="E60" s="129" t="s">
        <v>93</v>
      </c>
      <c r="F60" s="129"/>
      <c r="G60" s="129"/>
      <c r="H60" s="129"/>
      <c r="I60" s="129"/>
      <c r="J60" s="128"/>
      <c r="K60" s="129" t="s">
        <v>94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'PS 11-02-91 - ŽST Hrubá V...'!J32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82</v>
      </c>
      <c r="AR60" s="68"/>
      <c r="AS60" s="132">
        <v>0</v>
      </c>
      <c r="AT60" s="133">
        <f>ROUND(SUM(AV60:AW60),2)</f>
        <v>0</v>
      </c>
      <c r="AU60" s="134">
        <f>'PS 11-02-91 - ŽST Hrubá V...'!P87</f>
        <v>0</v>
      </c>
      <c r="AV60" s="133">
        <f>'PS 11-02-91 - ŽST Hrubá V...'!J35</f>
        <v>0</v>
      </c>
      <c r="AW60" s="133">
        <f>'PS 11-02-91 - ŽST Hrubá V...'!J36</f>
        <v>0</v>
      </c>
      <c r="AX60" s="133">
        <f>'PS 11-02-91 - ŽST Hrubá V...'!J37</f>
        <v>0</v>
      </c>
      <c r="AY60" s="133">
        <f>'PS 11-02-91 - ŽST Hrubá V...'!J38</f>
        <v>0</v>
      </c>
      <c r="AZ60" s="133">
        <f>'PS 11-02-91 - ŽST Hrubá V...'!F35</f>
        <v>0</v>
      </c>
      <c r="BA60" s="133">
        <f>'PS 11-02-91 - ŽST Hrubá V...'!F36</f>
        <v>0</v>
      </c>
      <c r="BB60" s="133">
        <f>'PS 11-02-91 - ŽST Hrubá V...'!F37</f>
        <v>0</v>
      </c>
      <c r="BC60" s="133">
        <f>'PS 11-02-91 - ŽST Hrubá V...'!F38</f>
        <v>0</v>
      </c>
      <c r="BD60" s="135">
        <f>'PS 11-02-91 - ŽST Hrubá V...'!F39</f>
        <v>0</v>
      </c>
      <c r="BE60" s="4"/>
      <c r="BT60" s="136" t="s">
        <v>78</v>
      </c>
      <c r="BV60" s="136" t="s">
        <v>71</v>
      </c>
      <c r="BW60" s="136" t="s">
        <v>95</v>
      </c>
      <c r="BX60" s="136" t="s">
        <v>77</v>
      </c>
      <c r="CL60" s="136" t="s">
        <v>19</v>
      </c>
    </row>
    <row r="61" s="4" customFormat="1" ht="23.25" customHeight="1">
      <c r="A61" s="127" t="s">
        <v>79</v>
      </c>
      <c r="B61" s="66"/>
      <c r="C61" s="128"/>
      <c r="D61" s="128"/>
      <c r="E61" s="129" t="s">
        <v>96</v>
      </c>
      <c r="F61" s="129"/>
      <c r="G61" s="129"/>
      <c r="H61" s="129"/>
      <c r="I61" s="129"/>
      <c r="J61" s="128"/>
      <c r="K61" s="129" t="s">
        <v>97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'PS 11-03-71 - ŽST Hrubá V...'!J32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82</v>
      </c>
      <c r="AR61" s="68"/>
      <c r="AS61" s="132">
        <v>0</v>
      </c>
      <c r="AT61" s="133">
        <f>ROUND(SUM(AV61:AW61),2)</f>
        <v>0</v>
      </c>
      <c r="AU61" s="134">
        <f>'PS 11-03-71 - ŽST Hrubá V...'!P86</f>
        <v>0</v>
      </c>
      <c r="AV61" s="133">
        <f>'PS 11-03-71 - ŽST Hrubá V...'!J35</f>
        <v>0</v>
      </c>
      <c r="AW61" s="133">
        <f>'PS 11-03-71 - ŽST Hrubá V...'!J36</f>
        <v>0</v>
      </c>
      <c r="AX61" s="133">
        <f>'PS 11-03-71 - ŽST Hrubá V...'!J37</f>
        <v>0</v>
      </c>
      <c r="AY61" s="133">
        <f>'PS 11-03-71 - ŽST Hrubá V...'!J38</f>
        <v>0</v>
      </c>
      <c r="AZ61" s="133">
        <f>'PS 11-03-71 - ŽST Hrubá V...'!F35</f>
        <v>0</v>
      </c>
      <c r="BA61" s="133">
        <f>'PS 11-03-71 - ŽST Hrubá V...'!F36</f>
        <v>0</v>
      </c>
      <c r="BB61" s="133">
        <f>'PS 11-03-71 - ŽST Hrubá V...'!F37</f>
        <v>0</v>
      </c>
      <c r="BC61" s="133">
        <f>'PS 11-03-71 - ŽST Hrubá V...'!F38</f>
        <v>0</v>
      </c>
      <c r="BD61" s="135">
        <f>'PS 11-03-71 - ŽST Hrubá V...'!F39</f>
        <v>0</v>
      </c>
      <c r="BE61" s="4"/>
      <c r="BT61" s="136" t="s">
        <v>78</v>
      </c>
      <c r="BV61" s="136" t="s">
        <v>71</v>
      </c>
      <c r="BW61" s="136" t="s">
        <v>98</v>
      </c>
      <c r="BX61" s="136" t="s">
        <v>77</v>
      </c>
      <c r="CL61" s="136" t="s">
        <v>19</v>
      </c>
    </row>
    <row r="62" s="7" customFormat="1" ht="16.5" customHeight="1">
      <c r="A62" s="7"/>
      <c r="B62" s="114"/>
      <c r="C62" s="115"/>
      <c r="D62" s="116" t="s">
        <v>99</v>
      </c>
      <c r="E62" s="116"/>
      <c r="F62" s="116"/>
      <c r="G62" s="116"/>
      <c r="H62" s="116"/>
      <c r="I62" s="117"/>
      <c r="J62" s="116" t="s">
        <v>100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ROUND(AG63+AG64+AG65+AG68+AG69,2)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75</v>
      </c>
      <c r="AR62" s="121"/>
      <c r="AS62" s="122">
        <f>ROUND(AS63+AS64+AS65+AS68+AS69,2)</f>
        <v>0</v>
      </c>
      <c r="AT62" s="123">
        <f>ROUND(SUM(AV62:AW62),2)</f>
        <v>0</v>
      </c>
      <c r="AU62" s="124">
        <f>ROUND(AU63+AU64+AU65+AU68+AU69,5)</f>
        <v>0</v>
      </c>
      <c r="AV62" s="123">
        <f>ROUND(AZ62*L29,2)</f>
        <v>0</v>
      </c>
      <c r="AW62" s="123">
        <f>ROUND(BA62*L30,2)</f>
        <v>0</v>
      </c>
      <c r="AX62" s="123">
        <f>ROUND(BB62*L29,2)</f>
        <v>0</v>
      </c>
      <c r="AY62" s="123">
        <f>ROUND(BC62*L30,2)</f>
        <v>0</v>
      </c>
      <c r="AZ62" s="123">
        <f>ROUND(AZ63+AZ64+AZ65+AZ68+AZ69,2)</f>
        <v>0</v>
      </c>
      <c r="BA62" s="123">
        <f>ROUND(BA63+BA64+BA65+BA68+BA69,2)</f>
        <v>0</v>
      </c>
      <c r="BB62" s="123">
        <f>ROUND(BB63+BB64+BB65+BB68+BB69,2)</f>
        <v>0</v>
      </c>
      <c r="BC62" s="123">
        <f>ROUND(BC63+BC64+BC65+BC68+BC69,2)</f>
        <v>0</v>
      </c>
      <c r="BD62" s="125">
        <f>ROUND(BD63+BD64+BD65+BD68+BD69,2)</f>
        <v>0</v>
      </c>
      <c r="BE62" s="7"/>
      <c r="BS62" s="126" t="s">
        <v>68</v>
      </c>
      <c r="BT62" s="126" t="s">
        <v>76</v>
      </c>
      <c r="BU62" s="126" t="s">
        <v>70</v>
      </c>
      <c r="BV62" s="126" t="s">
        <v>71</v>
      </c>
      <c r="BW62" s="126" t="s">
        <v>101</v>
      </c>
      <c r="BX62" s="126" t="s">
        <v>5</v>
      </c>
      <c r="CL62" s="126" t="s">
        <v>19</v>
      </c>
      <c r="CM62" s="126" t="s">
        <v>78</v>
      </c>
    </row>
    <row r="63" s="4" customFormat="1" ht="23.25" customHeight="1">
      <c r="A63" s="127" t="s">
        <v>79</v>
      </c>
      <c r="B63" s="66"/>
      <c r="C63" s="128"/>
      <c r="D63" s="128"/>
      <c r="E63" s="129" t="s">
        <v>102</v>
      </c>
      <c r="F63" s="129"/>
      <c r="G63" s="129"/>
      <c r="H63" s="129"/>
      <c r="I63" s="129"/>
      <c r="J63" s="128"/>
      <c r="K63" s="129" t="s">
        <v>103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11-31-01 - ŽST Hrubá V...'!J32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82</v>
      </c>
      <c r="AR63" s="68"/>
      <c r="AS63" s="132">
        <v>0</v>
      </c>
      <c r="AT63" s="133">
        <f>ROUND(SUM(AV63:AW63),2)</f>
        <v>0</v>
      </c>
      <c r="AU63" s="134">
        <f>'SO 11-31-01 - ŽST Hrubá V...'!P100</f>
        <v>0</v>
      </c>
      <c r="AV63" s="133">
        <f>'SO 11-31-01 - ŽST Hrubá V...'!J35</f>
        <v>0</v>
      </c>
      <c r="AW63" s="133">
        <f>'SO 11-31-01 - ŽST Hrubá V...'!J36</f>
        <v>0</v>
      </c>
      <c r="AX63" s="133">
        <f>'SO 11-31-01 - ŽST Hrubá V...'!J37</f>
        <v>0</v>
      </c>
      <c r="AY63" s="133">
        <f>'SO 11-31-01 - ŽST Hrubá V...'!J38</f>
        <v>0</v>
      </c>
      <c r="AZ63" s="133">
        <f>'SO 11-31-01 - ŽST Hrubá V...'!F35</f>
        <v>0</v>
      </c>
      <c r="BA63" s="133">
        <f>'SO 11-31-01 - ŽST Hrubá V...'!F36</f>
        <v>0</v>
      </c>
      <c r="BB63" s="133">
        <f>'SO 11-31-01 - ŽST Hrubá V...'!F37</f>
        <v>0</v>
      </c>
      <c r="BC63" s="133">
        <f>'SO 11-31-01 - ŽST Hrubá V...'!F38</f>
        <v>0</v>
      </c>
      <c r="BD63" s="135">
        <f>'SO 11-31-01 - ŽST Hrubá V...'!F39</f>
        <v>0</v>
      </c>
      <c r="BE63" s="4"/>
      <c r="BT63" s="136" t="s">
        <v>78</v>
      </c>
      <c r="BV63" s="136" t="s">
        <v>71</v>
      </c>
      <c r="BW63" s="136" t="s">
        <v>104</v>
      </c>
      <c r="BX63" s="136" t="s">
        <v>101</v>
      </c>
      <c r="CL63" s="136" t="s">
        <v>19</v>
      </c>
    </row>
    <row r="64" s="4" customFormat="1" ht="23.25" customHeight="1">
      <c r="A64" s="127" t="s">
        <v>79</v>
      </c>
      <c r="B64" s="66"/>
      <c r="C64" s="128"/>
      <c r="D64" s="128"/>
      <c r="E64" s="129" t="s">
        <v>105</v>
      </c>
      <c r="F64" s="129"/>
      <c r="G64" s="129"/>
      <c r="H64" s="129"/>
      <c r="I64" s="129"/>
      <c r="J64" s="128"/>
      <c r="K64" s="129" t="s">
        <v>106</v>
      </c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30">
        <f>'SO 11-32-01 - ŽST Hrubá V...'!J32</f>
        <v>0</v>
      </c>
      <c r="AH64" s="128"/>
      <c r="AI64" s="128"/>
      <c r="AJ64" s="128"/>
      <c r="AK64" s="128"/>
      <c r="AL64" s="128"/>
      <c r="AM64" s="128"/>
      <c r="AN64" s="130">
        <f>SUM(AG64,AT64)</f>
        <v>0</v>
      </c>
      <c r="AO64" s="128"/>
      <c r="AP64" s="128"/>
      <c r="AQ64" s="131" t="s">
        <v>82</v>
      </c>
      <c r="AR64" s="68"/>
      <c r="AS64" s="132">
        <v>0</v>
      </c>
      <c r="AT64" s="133">
        <f>ROUND(SUM(AV64:AW64),2)</f>
        <v>0</v>
      </c>
      <c r="AU64" s="134">
        <f>'SO 11-32-01 - ŽST Hrubá V...'!P101</f>
        <v>0</v>
      </c>
      <c r="AV64" s="133">
        <f>'SO 11-32-01 - ŽST Hrubá V...'!J35</f>
        <v>0</v>
      </c>
      <c r="AW64" s="133">
        <f>'SO 11-32-01 - ŽST Hrubá V...'!J36</f>
        <v>0</v>
      </c>
      <c r="AX64" s="133">
        <f>'SO 11-32-01 - ŽST Hrubá V...'!J37</f>
        <v>0</v>
      </c>
      <c r="AY64" s="133">
        <f>'SO 11-32-01 - ŽST Hrubá V...'!J38</f>
        <v>0</v>
      </c>
      <c r="AZ64" s="133">
        <f>'SO 11-32-01 - ŽST Hrubá V...'!F35</f>
        <v>0</v>
      </c>
      <c r="BA64" s="133">
        <f>'SO 11-32-01 - ŽST Hrubá V...'!F36</f>
        <v>0</v>
      </c>
      <c r="BB64" s="133">
        <f>'SO 11-32-01 - ŽST Hrubá V...'!F37</f>
        <v>0</v>
      </c>
      <c r="BC64" s="133">
        <f>'SO 11-32-01 - ŽST Hrubá V...'!F38</f>
        <v>0</v>
      </c>
      <c r="BD64" s="135">
        <f>'SO 11-32-01 - ŽST Hrubá V...'!F39</f>
        <v>0</v>
      </c>
      <c r="BE64" s="4"/>
      <c r="BT64" s="136" t="s">
        <v>78</v>
      </c>
      <c r="BV64" s="136" t="s">
        <v>71</v>
      </c>
      <c r="BW64" s="136" t="s">
        <v>107</v>
      </c>
      <c r="BX64" s="136" t="s">
        <v>101</v>
      </c>
      <c r="CL64" s="136" t="s">
        <v>19</v>
      </c>
    </row>
    <row r="65" s="4" customFormat="1" ht="23.25" customHeight="1">
      <c r="A65" s="4"/>
      <c r="B65" s="66"/>
      <c r="C65" s="128"/>
      <c r="D65" s="128"/>
      <c r="E65" s="129" t="s">
        <v>108</v>
      </c>
      <c r="F65" s="129"/>
      <c r="G65" s="129"/>
      <c r="H65" s="129"/>
      <c r="I65" s="129"/>
      <c r="J65" s="128"/>
      <c r="K65" s="129" t="s">
        <v>109</v>
      </c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37">
        <f>ROUND(SUM(AG66:AG67),2)</f>
        <v>0</v>
      </c>
      <c r="AH65" s="128"/>
      <c r="AI65" s="128"/>
      <c r="AJ65" s="128"/>
      <c r="AK65" s="128"/>
      <c r="AL65" s="128"/>
      <c r="AM65" s="128"/>
      <c r="AN65" s="130">
        <f>SUM(AG65,AT65)</f>
        <v>0</v>
      </c>
      <c r="AO65" s="128"/>
      <c r="AP65" s="128"/>
      <c r="AQ65" s="131" t="s">
        <v>82</v>
      </c>
      <c r="AR65" s="68"/>
      <c r="AS65" s="132">
        <f>ROUND(SUM(AS66:AS67),2)</f>
        <v>0</v>
      </c>
      <c r="AT65" s="133">
        <f>ROUND(SUM(AV65:AW65),2)</f>
        <v>0</v>
      </c>
      <c r="AU65" s="134">
        <f>ROUND(SUM(AU66:AU67),5)</f>
        <v>0</v>
      </c>
      <c r="AV65" s="133">
        <f>ROUND(AZ65*L29,2)</f>
        <v>0</v>
      </c>
      <c r="AW65" s="133">
        <f>ROUND(BA65*L30,2)</f>
        <v>0</v>
      </c>
      <c r="AX65" s="133">
        <f>ROUND(BB65*L29,2)</f>
        <v>0</v>
      </c>
      <c r="AY65" s="133">
        <f>ROUND(BC65*L30,2)</f>
        <v>0</v>
      </c>
      <c r="AZ65" s="133">
        <f>ROUND(SUM(AZ66:AZ67),2)</f>
        <v>0</v>
      </c>
      <c r="BA65" s="133">
        <f>ROUND(SUM(BA66:BA67),2)</f>
        <v>0</v>
      </c>
      <c r="BB65" s="133">
        <f>ROUND(SUM(BB66:BB67),2)</f>
        <v>0</v>
      </c>
      <c r="BC65" s="133">
        <f>ROUND(SUM(BC66:BC67),2)</f>
        <v>0</v>
      </c>
      <c r="BD65" s="135">
        <f>ROUND(SUM(BD66:BD67),2)</f>
        <v>0</v>
      </c>
      <c r="BE65" s="4"/>
      <c r="BS65" s="136" t="s">
        <v>68</v>
      </c>
      <c r="BT65" s="136" t="s">
        <v>78</v>
      </c>
      <c r="BU65" s="136" t="s">
        <v>70</v>
      </c>
      <c r="BV65" s="136" t="s">
        <v>71</v>
      </c>
      <c r="BW65" s="136" t="s">
        <v>110</v>
      </c>
      <c r="BX65" s="136" t="s">
        <v>101</v>
      </c>
      <c r="CL65" s="136" t="s">
        <v>19</v>
      </c>
    </row>
    <row r="66" s="4" customFormat="1" ht="23.25" customHeight="1">
      <c r="A66" s="127" t="s">
        <v>79</v>
      </c>
      <c r="B66" s="66"/>
      <c r="C66" s="128"/>
      <c r="D66" s="128"/>
      <c r="E66" s="128"/>
      <c r="F66" s="129" t="s">
        <v>111</v>
      </c>
      <c r="G66" s="129"/>
      <c r="H66" s="129"/>
      <c r="I66" s="129"/>
      <c r="J66" s="129"/>
      <c r="K66" s="128"/>
      <c r="L66" s="129" t="s">
        <v>100</v>
      </c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30">
        <f>'SO 11-72-01.01 - Stavební...'!J34</f>
        <v>0</v>
      </c>
      <c r="AH66" s="128"/>
      <c r="AI66" s="128"/>
      <c r="AJ66" s="128"/>
      <c r="AK66" s="128"/>
      <c r="AL66" s="128"/>
      <c r="AM66" s="128"/>
      <c r="AN66" s="130">
        <f>SUM(AG66,AT66)</f>
        <v>0</v>
      </c>
      <c r="AO66" s="128"/>
      <c r="AP66" s="128"/>
      <c r="AQ66" s="131" t="s">
        <v>82</v>
      </c>
      <c r="AR66" s="68"/>
      <c r="AS66" s="132">
        <v>0</v>
      </c>
      <c r="AT66" s="133">
        <f>ROUND(SUM(AV66:AW66),2)</f>
        <v>0</v>
      </c>
      <c r="AU66" s="134">
        <f>'SO 11-72-01.01 - Stavební...'!P114</f>
        <v>0</v>
      </c>
      <c r="AV66" s="133">
        <f>'SO 11-72-01.01 - Stavební...'!J37</f>
        <v>0</v>
      </c>
      <c r="AW66" s="133">
        <f>'SO 11-72-01.01 - Stavební...'!J38</f>
        <v>0</v>
      </c>
      <c r="AX66" s="133">
        <f>'SO 11-72-01.01 - Stavební...'!J39</f>
        <v>0</v>
      </c>
      <c r="AY66" s="133">
        <f>'SO 11-72-01.01 - Stavební...'!J40</f>
        <v>0</v>
      </c>
      <c r="AZ66" s="133">
        <f>'SO 11-72-01.01 - Stavební...'!F37</f>
        <v>0</v>
      </c>
      <c r="BA66" s="133">
        <f>'SO 11-72-01.01 - Stavební...'!F38</f>
        <v>0</v>
      </c>
      <c r="BB66" s="133">
        <f>'SO 11-72-01.01 - Stavební...'!F39</f>
        <v>0</v>
      </c>
      <c r="BC66" s="133">
        <f>'SO 11-72-01.01 - Stavební...'!F40</f>
        <v>0</v>
      </c>
      <c r="BD66" s="135">
        <f>'SO 11-72-01.01 - Stavební...'!F41</f>
        <v>0</v>
      </c>
      <c r="BE66" s="4"/>
      <c r="BT66" s="136" t="s">
        <v>112</v>
      </c>
      <c r="BV66" s="136" t="s">
        <v>71</v>
      </c>
      <c r="BW66" s="136" t="s">
        <v>113</v>
      </c>
      <c r="BX66" s="136" t="s">
        <v>110</v>
      </c>
      <c r="CL66" s="136" t="s">
        <v>19</v>
      </c>
    </row>
    <row r="67" s="4" customFormat="1" ht="23.25" customHeight="1">
      <c r="A67" s="127" t="s">
        <v>79</v>
      </c>
      <c r="B67" s="66"/>
      <c r="C67" s="128"/>
      <c r="D67" s="128"/>
      <c r="E67" s="128"/>
      <c r="F67" s="129" t="s">
        <v>114</v>
      </c>
      <c r="G67" s="129"/>
      <c r="H67" s="129"/>
      <c r="I67" s="129"/>
      <c r="J67" s="129"/>
      <c r="K67" s="128"/>
      <c r="L67" s="129" t="s">
        <v>115</v>
      </c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30">
        <f>'SO 11-72-01.02 - Elektro+...'!J34</f>
        <v>0</v>
      </c>
      <c r="AH67" s="128"/>
      <c r="AI67" s="128"/>
      <c r="AJ67" s="128"/>
      <c r="AK67" s="128"/>
      <c r="AL67" s="128"/>
      <c r="AM67" s="128"/>
      <c r="AN67" s="130">
        <f>SUM(AG67,AT67)</f>
        <v>0</v>
      </c>
      <c r="AO67" s="128"/>
      <c r="AP67" s="128"/>
      <c r="AQ67" s="131" t="s">
        <v>82</v>
      </c>
      <c r="AR67" s="68"/>
      <c r="AS67" s="132">
        <v>0</v>
      </c>
      <c r="AT67" s="133">
        <f>ROUND(SUM(AV67:AW67),2)</f>
        <v>0</v>
      </c>
      <c r="AU67" s="134">
        <f>'SO 11-72-01.02 - Elektro+...'!P92</f>
        <v>0</v>
      </c>
      <c r="AV67" s="133">
        <f>'SO 11-72-01.02 - Elektro+...'!J37</f>
        <v>0</v>
      </c>
      <c r="AW67" s="133">
        <f>'SO 11-72-01.02 - Elektro+...'!J38</f>
        <v>0</v>
      </c>
      <c r="AX67" s="133">
        <f>'SO 11-72-01.02 - Elektro+...'!J39</f>
        <v>0</v>
      </c>
      <c r="AY67" s="133">
        <f>'SO 11-72-01.02 - Elektro+...'!J40</f>
        <v>0</v>
      </c>
      <c r="AZ67" s="133">
        <f>'SO 11-72-01.02 - Elektro+...'!F37</f>
        <v>0</v>
      </c>
      <c r="BA67" s="133">
        <f>'SO 11-72-01.02 - Elektro+...'!F38</f>
        <v>0</v>
      </c>
      <c r="BB67" s="133">
        <f>'SO 11-72-01.02 - Elektro+...'!F39</f>
        <v>0</v>
      </c>
      <c r="BC67" s="133">
        <f>'SO 11-72-01.02 - Elektro+...'!F40</f>
        <v>0</v>
      </c>
      <c r="BD67" s="135">
        <f>'SO 11-72-01.02 - Elektro+...'!F41</f>
        <v>0</v>
      </c>
      <c r="BE67" s="4"/>
      <c r="BT67" s="136" t="s">
        <v>112</v>
      </c>
      <c r="BV67" s="136" t="s">
        <v>71</v>
      </c>
      <c r="BW67" s="136" t="s">
        <v>116</v>
      </c>
      <c r="BX67" s="136" t="s">
        <v>110</v>
      </c>
      <c r="CL67" s="136" t="s">
        <v>19</v>
      </c>
    </row>
    <row r="68" s="4" customFormat="1" ht="23.25" customHeight="1">
      <c r="A68" s="127" t="s">
        <v>79</v>
      </c>
      <c r="B68" s="66"/>
      <c r="C68" s="128"/>
      <c r="D68" s="128"/>
      <c r="E68" s="129" t="s">
        <v>117</v>
      </c>
      <c r="F68" s="129"/>
      <c r="G68" s="129"/>
      <c r="H68" s="129"/>
      <c r="I68" s="129"/>
      <c r="J68" s="128"/>
      <c r="K68" s="129" t="s">
        <v>118</v>
      </c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30">
        <f>'SO 11-86-01 - ŽST Hrubá V...'!J32</f>
        <v>0</v>
      </c>
      <c r="AH68" s="128"/>
      <c r="AI68" s="128"/>
      <c r="AJ68" s="128"/>
      <c r="AK68" s="128"/>
      <c r="AL68" s="128"/>
      <c r="AM68" s="128"/>
      <c r="AN68" s="130">
        <f>SUM(AG68,AT68)</f>
        <v>0</v>
      </c>
      <c r="AO68" s="128"/>
      <c r="AP68" s="128"/>
      <c r="AQ68" s="131" t="s">
        <v>82</v>
      </c>
      <c r="AR68" s="68"/>
      <c r="AS68" s="132">
        <v>0</v>
      </c>
      <c r="AT68" s="133">
        <f>ROUND(SUM(AV68:AW68),2)</f>
        <v>0</v>
      </c>
      <c r="AU68" s="134">
        <f>'SO 11-86-01 - ŽST Hrubá V...'!P87</f>
        <v>0</v>
      </c>
      <c r="AV68" s="133">
        <f>'SO 11-86-01 - ŽST Hrubá V...'!J35</f>
        <v>0</v>
      </c>
      <c r="AW68" s="133">
        <f>'SO 11-86-01 - ŽST Hrubá V...'!J36</f>
        <v>0</v>
      </c>
      <c r="AX68" s="133">
        <f>'SO 11-86-01 - ŽST Hrubá V...'!J37</f>
        <v>0</v>
      </c>
      <c r="AY68" s="133">
        <f>'SO 11-86-01 - ŽST Hrubá V...'!J38</f>
        <v>0</v>
      </c>
      <c r="AZ68" s="133">
        <f>'SO 11-86-01 - ŽST Hrubá V...'!F35</f>
        <v>0</v>
      </c>
      <c r="BA68" s="133">
        <f>'SO 11-86-01 - ŽST Hrubá V...'!F36</f>
        <v>0</v>
      </c>
      <c r="BB68" s="133">
        <f>'SO 11-86-01 - ŽST Hrubá V...'!F37</f>
        <v>0</v>
      </c>
      <c r="BC68" s="133">
        <f>'SO 11-86-01 - ŽST Hrubá V...'!F38</f>
        <v>0</v>
      </c>
      <c r="BD68" s="135">
        <f>'SO 11-86-01 - ŽST Hrubá V...'!F39</f>
        <v>0</v>
      </c>
      <c r="BE68" s="4"/>
      <c r="BT68" s="136" t="s">
        <v>78</v>
      </c>
      <c r="BV68" s="136" t="s">
        <v>71</v>
      </c>
      <c r="BW68" s="136" t="s">
        <v>119</v>
      </c>
      <c r="BX68" s="136" t="s">
        <v>101</v>
      </c>
      <c r="CL68" s="136" t="s">
        <v>19</v>
      </c>
    </row>
    <row r="69" s="4" customFormat="1" ht="23.25" customHeight="1">
      <c r="A69" s="127" t="s">
        <v>79</v>
      </c>
      <c r="B69" s="66"/>
      <c r="C69" s="128"/>
      <c r="D69" s="128"/>
      <c r="E69" s="129" t="s">
        <v>120</v>
      </c>
      <c r="F69" s="129"/>
      <c r="G69" s="129"/>
      <c r="H69" s="129"/>
      <c r="I69" s="129"/>
      <c r="J69" s="128"/>
      <c r="K69" s="129" t="s">
        <v>121</v>
      </c>
      <c r="L69" s="129"/>
      <c r="M69" s="129"/>
      <c r="N69" s="129"/>
      <c r="O69" s="129"/>
      <c r="P69" s="129"/>
      <c r="Q69" s="129"/>
      <c r="R69" s="129"/>
      <c r="S69" s="129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30">
        <f>'SO 11-86-02 - ŽST Hrubá V...'!J32</f>
        <v>0</v>
      </c>
      <c r="AH69" s="128"/>
      <c r="AI69" s="128"/>
      <c r="AJ69" s="128"/>
      <c r="AK69" s="128"/>
      <c r="AL69" s="128"/>
      <c r="AM69" s="128"/>
      <c r="AN69" s="130">
        <f>SUM(AG69,AT69)</f>
        <v>0</v>
      </c>
      <c r="AO69" s="128"/>
      <c r="AP69" s="128"/>
      <c r="AQ69" s="131" t="s">
        <v>82</v>
      </c>
      <c r="AR69" s="68"/>
      <c r="AS69" s="132">
        <v>0</v>
      </c>
      <c r="AT69" s="133">
        <f>ROUND(SUM(AV69:AW69),2)</f>
        <v>0</v>
      </c>
      <c r="AU69" s="134">
        <f>'SO 11-86-02 - ŽST Hrubá V...'!P88</f>
        <v>0</v>
      </c>
      <c r="AV69" s="133">
        <f>'SO 11-86-02 - ŽST Hrubá V...'!J35</f>
        <v>0</v>
      </c>
      <c r="AW69" s="133">
        <f>'SO 11-86-02 - ŽST Hrubá V...'!J36</f>
        <v>0</v>
      </c>
      <c r="AX69" s="133">
        <f>'SO 11-86-02 - ŽST Hrubá V...'!J37</f>
        <v>0</v>
      </c>
      <c r="AY69" s="133">
        <f>'SO 11-86-02 - ŽST Hrubá V...'!J38</f>
        <v>0</v>
      </c>
      <c r="AZ69" s="133">
        <f>'SO 11-86-02 - ŽST Hrubá V...'!F35</f>
        <v>0</v>
      </c>
      <c r="BA69" s="133">
        <f>'SO 11-86-02 - ŽST Hrubá V...'!F36</f>
        <v>0</v>
      </c>
      <c r="BB69" s="133">
        <f>'SO 11-86-02 - ŽST Hrubá V...'!F37</f>
        <v>0</v>
      </c>
      <c r="BC69" s="133">
        <f>'SO 11-86-02 - ŽST Hrubá V...'!F38</f>
        <v>0</v>
      </c>
      <c r="BD69" s="135">
        <f>'SO 11-86-02 - ŽST Hrubá V...'!F39</f>
        <v>0</v>
      </c>
      <c r="BE69" s="4"/>
      <c r="BT69" s="136" t="s">
        <v>78</v>
      </c>
      <c r="BV69" s="136" t="s">
        <v>71</v>
      </c>
      <c r="BW69" s="136" t="s">
        <v>122</v>
      </c>
      <c r="BX69" s="136" t="s">
        <v>101</v>
      </c>
      <c r="CL69" s="136" t="s">
        <v>19</v>
      </c>
    </row>
    <row r="70" s="7" customFormat="1" ht="24.75" customHeight="1">
      <c r="A70" s="127" t="s">
        <v>79</v>
      </c>
      <c r="B70" s="114"/>
      <c r="C70" s="115"/>
      <c r="D70" s="116" t="s">
        <v>123</v>
      </c>
      <c r="E70" s="116"/>
      <c r="F70" s="116"/>
      <c r="G70" s="116"/>
      <c r="H70" s="116"/>
      <c r="I70" s="117"/>
      <c r="J70" s="116" t="s">
        <v>124</v>
      </c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9">
        <f>'SO 98-98 - Všeobecný objekt'!J30</f>
        <v>0</v>
      </c>
      <c r="AH70" s="117"/>
      <c r="AI70" s="117"/>
      <c r="AJ70" s="117"/>
      <c r="AK70" s="117"/>
      <c r="AL70" s="117"/>
      <c r="AM70" s="117"/>
      <c r="AN70" s="119">
        <f>SUM(AG70,AT70)</f>
        <v>0</v>
      </c>
      <c r="AO70" s="117"/>
      <c r="AP70" s="117"/>
      <c r="AQ70" s="120" t="s">
        <v>75</v>
      </c>
      <c r="AR70" s="121"/>
      <c r="AS70" s="138">
        <v>0</v>
      </c>
      <c r="AT70" s="139">
        <f>ROUND(SUM(AV70:AW70),2)</f>
        <v>0</v>
      </c>
      <c r="AU70" s="140">
        <f>'SO 98-98 - Všeobecný objekt'!P81</f>
        <v>0</v>
      </c>
      <c r="AV70" s="139">
        <f>'SO 98-98 - Všeobecný objekt'!J33</f>
        <v>0</v>
      </c>
      <c r="AW70" s="139">
        <f>'SO 98-98 - Všeobecný objekt'!J34</f>
        <v>0</v>
      </c>
      <c r="AX70" s="139">
        <f>'SO 98-98 - Všeobecný objekt'!J35</f>
        <v>0</v>
      </c>
      <c r="AY70" s="139">
        <f>'SO 98-98 - Všeobecný objekt'!J36</f>
        <v>0</v>
      </c>
      <c r="AZ70" s="139">
        <f>'SO 98-98 - Všeobecný objekt'!F33</f>
        <v>0</v>
      </c>
      <c r="BA70" s="139">
        <f>'SO 98-98 - Všeobecný objekt'!F34</f>
        <v>0</v>
      </c>
      <c r="BB70" s="139">
        <f>'SO 98-98 - Všeobecný objekt'!F35</f>
        <v>0</v>
      </c>
      <c r="BC70" s="139">
        <f>'SO 98-98 - Všeobecný objekt'!F36</f>
        <v>0</v>
      </c>
      <c r="BD70" s="141">
        <f>'SO 98-98 - Všeobecný objekt'!F37</f>
        <v>0</v>
      </c>
      <c r="BE70" s="7"/>
      <c r="BT70" s="126" t="s">
        <v>76</v>
      </c>
      <c r="BV70" s="126" t="s">
        <v>71</v>
      </c>
      <c r="BW70" s="126" t="s">
        <v>125</v>
      </c>
      <c r="BX70" s="126" t="s">
        <v>5</v>
      </c>
      <c r="CL70" s="126" t="s">
        <v>19</v>
      </c>
      <c r="CM70" s="126" t="s">
        <v>78</v>
      </c>
    </row>
    <row r="71" s="2" customFormat="1" ht="30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7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47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</sheetData>
  <sheetProtection sheet="1" formatColumns="0" formatRows="0" objects="1" scenarios="1" spinCount="100000" saltValue="RboV74cn1/sNtkSu8a0CCkLDWms660o8tQ+M7ZrLjhF/lVYrnCHHRnn/nqXU2LIYYC4Sl0xF5jbgASwhgBP2/g==" hashValue="thMnMxCJfI5DsB6KqfQdqb+GW9pTLFEyJ1RMLd5l1vmNdCSA/DVXkCH7axe0RbX+sfAt39YT4T39YXyW1VqduA==" algorithmName="SHA-512" password="CC35"/>
  <mergeCells count="102"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L45:AO45"/>
    <mergeCell ref="E65:I65"/>
    <mergeCell ref="K65:AF65"/>
    <mergeCell ref="F66:J66"/>
    <mergeCell ref="L66:AF66"/>
    <mergeCell ref="F67:J67"/>
    <mergeCell ref="L67:AF67"/>
    <mergeCell ref="E68:I68"/>
    <mergeCell ref="K68:AF68"/>
    <mergeCell ref="E69:I69"/>
    <mergeCell ref="K69:AF69"/>
    <mergeCell ref="D70:H70"/>
    <mergeCell ref="J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3:AM63"/>
    <mergeCell ref="AG60:AM60"/>
    <mergeCell ref="AG64:AM64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PS 11-01-11 - ŽST Hrubá V...'!C2" display="/"/>
    <hyperlink ref="A57" location="'PS 11-02-11 - ŽST Hrubá V...'!C2" display="/"/>
    <hyperlink ref="A58" location="'PS 11-02-41 - ŽST Hrubá V...'!C2" display="/"/>
    <hyperlink ref="A59" location="'PS 11-02-81 - ŽST Hrubá V...'!C2" display="/"/>
    <hyperlink ref="A60" location="'PS 11-02-91 - ŽST Hrubá V...'!C2" display="/"/>
    <hyperlink ref="A61" location="'PS 11-03-71 - ŽST Hrubá V...'!C2" display="/"/>
    <hyperlink ref="A63" location="'SO 11-31-01 - ŽST Hrubá V...'!C2" display="/"/>
    <hyperlink ref="A64" location="'SO 11-32-01 - ŽST Hrubá V...'!C2" display="/"/>
    <hyperlink ref="A66" location="'SO 11-72-01.01 - Stavební...'!C2" display="/"/>
    <hyperlink ref="A67" location="'SO 11-72-01.02 - Elektro+...'!C2" display="/"/>
    <hyperlink ref="A68" location="'SO 11-86-01 - ŽST Hrubá V...'!C2" display="/"/>
    <hyperlink ref="A69" location="'SO 11-86-02 - ŽST Hrubá V...'!C2" display="/"/>
    <hyperlink ref="A70" location="'SO 98-98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>
      <c r="B8" s="23"/>
      <c r="D8" s="146" t="s">
        <v>127</v>
      </c>
      <c r="L8" s="23"/>
    </row>
    <row r="9" s="1" customFormat="1" ht="16.5" customHeight="1">
      <c r="B9" s="23"/>
      <c r="E9" s="147" t="s">
        <v>1094</v>
      </c>
      <c r="F9" s="1"/>
      <c r="G9" s="1"/>
      <c r="H9" s="1"/>
      <c r="L9" s="23"/>
    </row>
    <row r="10" s="1" customFormat="1" ht="12" customHeight="1">
      <c r="B10" s="23"/>
      <c r="D10" s="146" t="s">
        <v>129</v>
      </c>
      <c r="L10" s="23"/>
    </row>
    <row r="11" s="2" customFormat="1" ht="16.5" customHeight="1">
      <c r="A11" s="41"/>
      <c r="B11" s="47"/>
      <c r="C11" s="41"/>
      <c r="D11" s="41"/>
      <c r="E11" s="159" t="s">
        <v>1506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1507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1508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30. 4. 2025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22</v>
      </c>
      <c r="F19" s="41"/>
      <c r="G19" s="41"/>
      <c r="H19" s="41"/>
      <c r="I19" s="146" t="s">
        <v>27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28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27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30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22</v>
      </c>
      <c r="F25" s="41"/>
      <c r="G25" s="41"/>
      <c r="H25" s="41"/>
      <c r="I25" s="146" t="s">
        <v>27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32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22</v>
      </c>
      <c r="F28" s="41"/>
      <c r="G28" s="41"/>
      <c r="H28" s="41"/>
      <c r="I28" s="146" t="s">
        <v>27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33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35</v>
      </c>
      <c r="E34" s="41"/>
      <c r="F34" s="41"/>
      <c r="G34" s="41"/>
      <c r="H34" s="41"/>
      <c r="I34" s="41"/>
      <c r="J34" s="157">
        <f>ROUND(J114,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37</v>
      </c>
      <c r="G36" s="41"/>
      <c r="H36" s="41"/>
      <c r="I36" s="158" t="s">
        <v>36</v>
      </c>
      <c r="J36" s="158" t="s">
        <v>38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39</v>
      </c>
      <c r="E37" s="146" t="s">
        <v>40</v>
      </c>
      <c r="F37" s="160">
        <f>ROUND((SUM(BE114:BE384)),  2)</f>
        <v>0</v>
      </c>
      <c r="G37" s="41"/>
      <c r="H37" s="41"/>
      <c r="I37" s="161">
        <v>0.20999999999999999</v>
      </c>
      <c r="J37" s="160">
        <f>ROUND(((SUM(BE114:BE384))*I37),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41</v>
      </c>
      <c r="F38" s="160">
        <f>ROUND((SUM(BF114:BF384)),  2)</f>
        <v>0</v>
      </c>
      <c r="G38" s="41"/>
      <c r="H38" s="41"/>
      <c r="I38" s="161">
        <v>0.12</v>
      </c>
      <c r="J38" s="160">
        <f>ROUND(((SUM(BF114:BF384))*I38),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42</v>
      </c>
      <c r="F39" s="160">
        <f>ROUND((SUM(BG114:BG384)),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43</v>
      </c>
      <c r="F40" s="160">
        <f>ROUND((SUM(BH114:BH384)),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44</v>
      </c>
      <c r="F41" s="160">
        <f>ROUND((SUM(BI114:BI384)),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45</v>
      </c>
      <c r="E43" s="164"/>
      <c r="F43" s="164"/>
      <c r="G43" s="165" t="s">
        <v>46</v>
      </c>
      <c r="H43" s="166" t="s">
        <v>47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131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ŽST Hrubá Voda - vymístění pracoviště ŘP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127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1094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129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76" t="s">
        <v>1506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1507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11-72-01.01 - Stavební část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</v>
      </c>
      <c r="G60" s="43"/>
      <c r="H60" s="43"/>
      <c r="I60" s="35" t="s">
        <v>23</v>
      </c>
      <c r="J60" s="75" t="str">
        <f>IF(J16="","",J16)</f>
        <v>30. 4. 2025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</v>
      </c>
      <c r="G62" s="43"/>
      <c r="H62" s="43"/>
      <c r="I62" s="35" t="s">
        <v>30</v>
      </c>
      <c r="J62" s="39" t="str">
        <f>E25</f>
        <v xml:space="preserve"> 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28</v>
      </c>
      <c r="D63" s="43"/>
      <c r="E63" s="43"/>
      <c r="F63" s="30" t="str">
        <f>IF(E22="","",E22)</f>
        <v>Vyplň údaj</v>
      </c>
      <c r="G63" s="43"/>
      <c r="H63" s="43"/>
      <c r="I63" s="35" t="s">
        <v>32</v>
      </c>
      <c r="J63" s="39" t="str">
        <f>E28</f>
        <v xml:space="preserve"> 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132</v>
      </c>
      <c r="D65" s="175"/>
      <c r="E65" s="175"/>
      <c r="F65" s="175"/>
      <c r="G65" s="175"/>
      <c r="H65" s="175"/>
      <c r="I65" s="175"/>
      <c r="J65" s="176" t="s">
        <v>133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67</v>
      </c>
      <c r="D67" s="43"/>
      <c r="E67" s="43"/>
      <c r="F67" s="43"/>
      <c r="G67" s="43"/>
      <c r="H67" s="43"/>
      <c r="I67" s="43"/>
      <c r="J67" s="105">
        <f>J114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134</v>
      </c>
    </row>
    <row r="68" s="9" customFormat="1" ht="24.96" customHeight="1">
      <c r="A68" s="9"/>
      <c r="B68" s="178"/>
      <c r="C68" s="179"/>
      <c r="D68" s="180" t="s">
        <v>1096</v>
      </c>
      <c r="E68" s="181"/>
      <c r="F68" s="181"/>
      <c r="G68" s="181"/>
      <c r="H68" s="181"/>
      <c r="I68" s="181"/>
      <c r="J68" s="182">
        <f>J115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3" customFormat="1" ht="19.92" customHeight="1">
      <c r="A69" s="13"/>
      <c r="B69" s="243"/>
      <c r="C69" s="128"/>
      <c r="D69" s="244" t="s">
        <v>1097</v>
      </c>
      <c r="E69" s="245"/>
      <c r="F69" s="245"/>
      <c r="G69" s="245"/>
      <c r="H69" s="245"/>
      <c r="I69" s="245"/>
      <c r="J69" s="246">
        <f>J116</f>
        <v>0</v>
      </c>
      <c r="K69" s="128"/>
      <c r="L69" s="247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13" customFormat="1" ht="14.88" customHeight="1">
      <c r="A70" s="13"/>
      <c r="B70" s="243"/>
      <c r="C70" s="128"/>
      <c r="D70" s="244" t="s">
        <v>1509</v>
      </c>
      <c r="E70" s="245"/>
      <c r="F70" s="245"/>
      <c r="G70" s="245"/>
      <c r="H70" s="245"/>
      <c r="I70" s="245"/>
      <c r="J70" s="246">
        <f>J117</f>
        <v>0</v>
      </c>
      <c r="K70" s="128"/>
      <c r="L70" s="247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="13" customFormat="1" ht="14.88" customHeight="1">
      <c r="A71" s="13"/>
      <c r="B71" s="243"/>
      <c r="C71" s="128"/>
      <c r="D71" s="244" t="s">
        <v>1510</v>
      </c>
      <c r="E71" s="245"/>
      <c r="F71" s="245"/>
      <c r="G71" s="245"/>
      <c r="H71" s="245"/>
      <c r="I71" s="245"/>
      <c r="J71" s="246">
        <f>J131</f>
        <v>0</v>
      </c>
      <c r="K71" s="128"/>
      <c r="L71" s="247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="13" customFormat="1" ht="14.88" customHeight="1">
      <c r="A72" s="13"/>
      <c r="B72" s="243"/>
      <c r="C72" s="128"/>
      <c r="D72" s="244" t="s">
        <v>1511</v>
      </c>
      <c r="E72" s="245"/>
      <c r="F72" s="245"/>
      <c r="G72" s="245"/>
      <c r="H72" s="245"/>
      <c r="I72" s="245"/>
      <c r="J72" s="246">
        <f>J144</f>
        <v>0</v>
      </c>
      <c r="K72" s="128"/>
      <c r="L72" s="247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="13" customFormat="1" ht="14.88" customHeight="1">
      <c r="A73" s="13"/>
      <c r="B73" s="243"/>
      <c r="C73" s="128"/>
      <c r="D73" s="244" t="s">
        <v>1098</v>
      </c>
      <c r="E73" s="245"/>
      <c r="F73" s="245"/>
      <c r="G73" s="245"/>
      <c r="H73" s="245"/>
      <c r="I73" s="245"/>
      <c r="J73" s="246">
        <f>J162</f>
        <v>0</v>
      </c>
      <c r="K73" s="128"/>
      <c r="L73" s="247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="13" customFormat="1" ht="14.88" customHeight="1">
      <c r="A74" s="13"/>
      <c r="B74" s="243"/>
      <c r="C74" s="128"/>
      <c r="D74" s="244" t="s">
        <v>1099</v>
      </c>
      <c r="E74" s="245"/>
      <c r="F74" s="245"/>
      <c r="G74" s="245"/>
      <c r="H74" s="245"/>
      <c r="I74" s="245"/>
      <c r="J74" s="246">
        <f>J180</f>
        <v>0</v>
      </c>
      <c r="K74" s="128"/>
      <c r="L74" s="247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="13" customFormat="1" ht="14.88" customHeight="1">
      <c r="A75" s="13"/>
      <c r="B75" s="243"/>
      <c r="C75" s="128"/>
      <c r="D75" s="244" t="s">
        <v>1512</v>
      </c>
      <c r="E75" s="245"/>
      <c r="F75" s="245"/>
      <c r="G75" s="245"/>
      <c r="H75" s="245"/>
      <c r="I75" s="245"/>
      <c r="J75" s="246">
        <f>J201</f>
        <v>0</v>
      </c>
      <c r="K75" s="128"/>
      <c r="L75" s="247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="13" customFormat="1" ht="19.92" customHeight="1">
      <c r="A76" s="13"/>
      <c r="B76" s="243"/>
      <c r="C76" s="128"/>
      <c r="D76" s="244" t="s">
        <v>1100</v>
      </c>
      <c r="E76" s="245"/>
      <c r="F76" s="245"/>
      <c r="G76" s="245"/>
      <c r="H76" s="245"/>
      <c r="I76" s="245"/>
      <c r="J76" s="246">
        <f>J214</f>
        <v>0</v>
      </c>
      <c r="K76" s="128"/>
      <c r="L76" s="247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="13" customFormat="1" ht="14.88" customHeight="1">
      <c r="A77" s="13"/>
      <c r="B77" s="243"/>
      <c r="C77" s="128"/>
      <c r="D77" s="244" t="s">
        <v>1513</v>
      </c>
      <c r="E77" s="245"/>
      <c r="F77" s="245"/>
      <c r="G77" s="245"/>
      <c r="H77" s="245"/>
      <c r="I77" s="245"/>
      <c r="J77" s="246">
        <f>J215</f>
        <v>0</v>
      </c>
      <c r="K77" s="128"/>
      <c r="L77" s="247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="13" customFormat="1" ht="14.88" customHeight="1">
      <c r="A78" s="13"/>
      <c r="B78" s="243"/>
      <c r="C78" s="128"/>
      <c r="D78" s="244" t="s">
        <v>1514</v>
      </c>
      <c r="E78" s="245"/>
      <c r="F78" s="245"/>
      <c r="G78" s="245"/>
      <c r="H78" s="245"/>
      <c r="I78" s="245"/>
      <c r="J78" s="246">
        <f>J238</f>
        <v>0</v>
      </c>
      <c r="K78" s="128"/>
      <c r="L78" s="247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="13" customFormat="1" ht="19.92" customHeight="1">
      <c r="A79" s="13"/>
      <c r="B79" s="243"/>
      <c r="C79" s="128"/>
      <c r="D79" s="244" t="s">
        <v>1515</v>
      </c>
      <c r="E79" s="245"/>
      <c r="F79" s="245"/>
      <c r="G79" s="245"/>
      <c r="H79" s="245"/>
      <c r="I79" s="245"/>
      <c r="J79" s="246">
        <f>J251</f>
        <v>0</v>
      </c>
      <c r="K79" s="128"/>
      <c r="L79" s="247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="13" customFormat="1" ht="14.88" customHeight="1">
      <c r="A80" s="13"/>
      <c r="B80" s="243"/>
      <c r="C80" s="128"/>
      <c r="D80" s="244" t="s">
        <v>1516</v>
      </c>
      <c r="E80" s="245"/>
      <c r="F80" s="245"/>
      <c r="G80" s="245"/>
      <c r="H80" s="245"/>
      <c r="I80" s="245"/>
      <c r="J80" s="246">
        <f>J252</f>
        <v>0</v>
      </c>
      <c r="K80" s="128"/>
      <c r="L80" s="247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="13" customFormat="1" ht="14.88" customHeight="1">
      <c r="A81" s="13"/>
      <c r="B81" s="243"/>
      <c r="C81" s="128"/>
      <c r="D81" s="244" t="s">
        <v>1517</v>
      </c>
      <c r="E81" s="245"/>
      <c r="F81" s="245"/>
      <c r="G81" s="245"/>
      <c r="H81" s="245"/>
      <c r="I81" s="245"/>
      <c r="J81" s="246">
        <f>J291</f>
        <v>0</v>
      </c>
      <c r="K81" s="128"/>
      <c r="L81" s="247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="13" customFormat="1" ht="19.92" customHeight="1">
      <c r="A82" s="13"/>
      <c r="B82" s="243"/>
      <c r="C82" s="128"/>
      <c r="D82" s="244" t="s">
        <v>1518</v>
      </c>
      <c r="E82" s="245"/>
      <c r="F82" s="245"/>
      <c r="G82" s="245"/>
      <c r="H82" s="245"/>
      <c r="I82" s="245"/>
      <c r="J82" s="246">
        <f>J308</f>
        <v>0</v>
      </c>
      <c r="K82" s="128"/>
      <c r="L82" s="247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="13" customFormat="1" ht="14.88" customHeight="1">
      <c r="A83" s="13"/>
      <c r="B83" s="243"/>
      <c r="C83" s="128"/>
      <c r="D83" s="244" t="s">
        <v>1519</v>
      </c>
      <c r="E83" s="245"/>
      <c r="F83" s="245"/>
      <c r="G83" s="245"/>
      <c r="H83" s="245"/>
      <c r="I83" s="245"/>
      <c r="J83" s="246">
        <f>J309</f>
        <v>0</v>
      </c>
      <c r="K83" s="128"/>
      <c r="L83" s="247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="13" customFormat="1" ht="19.92" customHeight="1">
      <c r="A84" s="13"/>
      <c r="B84" s="243"/>
      <c r="C84" s="128"/>
      <c r="D84" s="244" t="s">
        <v>1104</v>
      </c>
      <c r="E84" s="245"/>
      <c r="F84" s="245"/>
      <c r="G84" s="245"/>
      <c r="H84" s="245"/>
      <c r="I84" s="245"/>
      <c r="J84" s="246">
        <f>J315</f>
        <v>0</v>
      </c>
      <c r="K84" s="128"/>
      <c r="L84" s="247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="13" customFormat="1" ht="14.88" customHeight="1">
      <c r="A85" s="13"/>
      <c r="B85" s="243"/>
      <c r="C85" s="128"/>
      <c r="D85" s="244" t="s">
        <v>1520</v>
      </c>
      <c r="E85" s="245"/>
      <c r="F85" s="245"/>
      <c r="G85" s="245"/>
      <c r="H85" s="245"/>
      <c r="I85" s="245"/>
      <c r="J85" s="246">
        <f>J316</f>
        <v>0</v>
      </c>
      <c r="K85" s="128"/>
      <c r="L85" s="247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="13" customFormat="1" ht="14.88" customHeight="1">
      <c r="A86" s="13"/>
      <c r="B86" s="243"/>
      <c r="C86" s="128"/>
      <c r="D86" s="244" t="s">
        <v>1521</v>
      </c>
      <c r="E86" s="245"/>
      <c r="F86" s="245"/>
      <c r="G86" s="245"/>
      <c r="H86" s="245"/>
      <c r="I86" s="245"/>
      <c r="J86" s="246">
        <f>J341</f>
        <v>0</v>
      </c>
      <c r="K86" s="128"/>
      <c r="L86" s="247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="13" customFormat="1" ht="14.88" customHeight="1">
      <c r="A87" s="13"/>
      <c r="B87" s="243"/>
      <c r="C87" s="128"/>
      <c r="D87" s="244" t="s">
        <v>1522</v>
      </c>
      <c r="E87" s="245"/>
      <c r="F87" s="245"/>
      <c r="G87" s="245"/>
      <c r="H87" s="245"/>
      <c r="I87" s="245"/>
      <c r="J87" s="246">
        <f>J346</f>
        <v>0</v>
      </c>
      <c r="K87" s="128"/>
      <c r="L87" s="247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="13" customFormat="1" ht="19.92" customHeight="1">
      <c r="A88" s="13"/>
      <c r="B88" s="243"/>
      <c r="C88" s="128"/>
      <c r="D88" s="244" t="s">
        <v>1105</v>
      </c>
      <c r="E88" s="245"/>
      <c r="F88" s="245"/>
      <c r="G88" s="245"/>
      <c r="H88" s="245"/>
      <c r="I88" s="245"/>
      <c r="J88" s="246">
        <f>J357</f>
        <v>0</v>
      </c>
      <c r="K88" s="128"/>
      <c r="L88" s="247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="13" customFormat="1" ht="19.92" customHeight="1">
      <c r="A89" s="13"/>
      <c r="B89" s="243"/>
      <c r="C89" s="128"/>
      <c r="D89" s="244" t="s">
        <v>1106</v>
      </c>
      <c r="E89" s="245"/>
      <c r="F89" s="245"/>
      <c r="G89" s="245"/>
      <c r="H89" s="245"/>
      <c r="I89" s="245"/>
      <c r="J89" s="246">
        <f>J369</f>
        <v>0</v>
      </c>
      <c r="K89" s="128"/>
      <c r="L89" s="247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="9" customFormat="1" ht="24.96" customHeight="1">
      <c r="A90" s="9"/>
      <c r="B90" s="178"/>
      <c r="C90" s="179"/>
      <c r="D90" s="180" t="s">
        <v>1523</v>
      </c>
      <c r="E90" s="181"/>
      <c r="F90" s="181"/>
      <c r="G90" s="181"/>
      <c r="H90" s="181"/>
      <c r="I90" s="181"/>
      <c r="J90" s="182">
        <f>J373</f>
        <v>0</v>
      </c>
      <c r="K90" s="179"/>
      <c r="L90" s="183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="2" customFormat="1" ht="21.84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6" s="2" customFormat="1" ht="6.96" customHeight="1">
      <c r="A96" s="41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24.96" customHeight="1">
      <c r="A97" s="41"/>
      <c r="B97" s="42"/>
      <c r="C97" s="26" t="s">
        <v>140</v>
      </c>
      <c r="D97" s="43"/>
      <c r="E97" s="43"/>
      <c r="F97" s="43"/>
      <c r="G97" s="43"/>
      <c r="H97" s="43"/>
      <c r="I97" s="43"/>
      <c r="J97" s="43"/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16</v>
      </c>
      <c r="D99" s="43"/>
      <c r="E99" s="43"/>
      <c r="F99" s="43"/>
      <c r="G99" s="43"/>
      <c r="H99" s="43"/>
      <c r="I99" s="43"/>
      <c r="J99" s="43"/>
      <c r="K99" s="43"/>
      <c r="L99" s="14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6.5" customHeight="1">
      <c r="A100" s="41"/>
      <c r="B100" s="42"/>
      <c r="C100" s="43"/>
      <c r="D100" s="43"/>
      <c r="E100" s="173" t="str">
        <f>E7</f>
        <v>ŽST Hrubá Voda - vymístění pracoviště ŘP</v>
      </c>
      <c r="F100" s="35"/>
      <c r="G100" s="35"/>
      <c r="H100" s="35"/>
      <c r="I100" s="43"/>
      <c r="J100" s="43"/>
      <c r="K100" s="43"/>
      <c r="L100" s="148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1" customFormat="1" ht="12" customHeight="1">
      <c r="B101" s="24"/>
      <c r="C101" s="35" t="s">
        <v>127</v>
      </c>
      <c r="D101" s="25"/>
      <c r="E101" s="25"/>
      <c r="F101" s="25"/>
      <c r="G101" s="25"/>
      <c r="H101" s="25"/>
      <c r="I101" s="25"/>
      <c r="J101" s="25"/>
      <c r="K101" s="25"/>
      <c r="L101" s="23"/>
    </row>
    <row r="102" s="1" customFormat="1" ht="16.5" customHeight="1">
      <c r="B102" s="24"/>
      <c r="C102" s="25"/>
      <c r="D102" s="25"/>
      <c r="E102" s="173" t="s">
        <v>1094</v>
      </c>
      <c r="F102" s="25"/>
      <c r="G102" s="25"/>
      <c r="H102" s="25"/>
      <c r="I102" s="25"/>
      <c r="J102" s="25"/>
      <c r="K102" s="25"/>
      <c r="L102" s="23"/>
    </row>
    <row r="103" s="1" customFormat="1" ht="12" customHeight="1">
      <c r="B103" s="24"/>
      <c r="C103" s="35" t="s">
        <v>129</v>
      </c>
      <c r="D103" s="25"/>
      <c r="E103" s="25"/>
      <c r="F103" s="25"/>
      <c r="G103" s="25"/>
      <c r="H103" s="25"/>
      <c r="I103" s="25"/>
      <c r="J103" s="25"/>
      <c r="K103" s="25"/>
      <c r="L103" s="23"/>
    </row>
    <row r="104" s="2" customFormat="1" ht="16.5" customHeight="1">
      <c r="A104" s="41"/>
      <c r="B104" s="42"/>
      <c r="C104" s="43"/>
      <c r="D104" s="43"/>
      <c r="E104" s="276" t="s">
        <v>1506</v>
      </c>
      <c r="F104" s="43"/>
      <c r="G104" s="43"/>
      <c r="H104" s="43"/>
      <c r="I104" s="43"/>
      <c r="J104" s="43"/>
      <c r="K104" s="43"/>
      <c r="L104" s="148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2" customHeight="1">
      <c r="A105" s="41"/>
      <c r="B105" s="42"/>
      <c r="C105" s="35" t="s">
        <v>1507</v>
      </c>
      <c r="D105" s="43"/>
      <c r="E105" s="43"/>
      <c r="F105" s="43"/>
      <c r="G105" s="43"/>
      <c r="H105" s="43"/>
      <c r="I105" s="43"/>
      <c r="J105" s="43"/>
      <c r="K105" s="43"/>
      <c r="L105" s="148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6.5" customHeight="1">
      <c r="A106" s="41"/>
      <c r="B106" s="42"/>
      <c r="C106" s="43"/>
      <c r="D106" s="43"/>
      <c r="E106" s="72" t="str">
        <f>E13</f>
        <v>SO 11-72-01.01 - Stavební část</v>
      </c>
      <c r="F106" s="43"/>
      <c r="G106" s="43"/>
      <c r="H106" s="43"/>
      <c r="I106" s="43"/>
      <c r="J106" s="43"/>
      <c r="K106" s="43"/>
      <c r="L106" s="148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6.96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8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2" customHeight="1">
      <c r="A108" s="41"/>
      <c r="B108" s="42"/>
      <c r="C108" s="35" t="s">
        <v>21</v>
      </c>
      <c r="D108" s="43"/>
      <c r="E108" s="43"/>
      <c r="F108" s="30" t="str">
        <f>F16</f>
        <v xml:space="preserve"> </v>
      </c>
      <c r="G108" s="43"/>
      <c r="H108" s="43"/>
      <c r="I108" s="35" t="s">
        <v>23</v>
      </c>
      <c r="J108" s="75" t="str">
        <f>IF(J16="","",J16)</f>
        <v>30. 4. 2025</v>
      </c>
      <c r="K108" s="43"/>
      <c r="L108" s="148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2" customFormat="1" ht="6.96" customHeight="1">
      <c r="A109" s="41"/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148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  <row r="110" s="2" customFormat="1" ht="15.15" customHeight="1">
      <c r="A110" s="41"/>
      <c r="B110" s="42"/>
      <c r="C110" s="35" t="s">
        <v>25</v>
      </c>
      <c r="D110" s="43"/>
      <c r="E110" s="43"/>
      <c r="F110" s="30" t="str">
        <f>E19</f>
        <v xml:space="preserve"> </v>
      </c>
      <c r="G110" s="43"/>
      <c r="H110" s="43"/>
      <c r="I110" s="35" t="s">
        <v>30</v>
      </c>
      <c r="J110" s="39" t="str">
        <f>E25</f>
        <v xml:space="preserve"> </v>
      </c>
      <c r="K110" s="43"/>
      <c r="L110" s="148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  <row r="111" s="2" customFormat="1" ht="15.15" customHeight="1">
      <c r="A111" s="41"/>
      <c r="B111" s="42"/>
      <c r="C111" s="35" t="s">
        <v>28</v>
      </c>
      <c r="D111" s="43"/>
      <c r="E111" s="43"/>
      <c r="F111" s="30" t="str">
        <f>IF(E22="","",E22)</f>
        <v>Vyplň údaj</v>
      </c>
      <c r="G111" s="43"/>
      <c r="H111" s="43"/>
      <c r="I111" s="35" t="s">
        <v>32</v>
      </c>
      <c r="J111" s="39" t="str">
        <f>E28</f>
        <v xml:space="preserve"> </v>
      </c>
      <c r="K111" s="43"/>
      <c r="L111" s="148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</row>
    <row r="112" s="2" customFormat="1" ht="10.32" customHeight="1">
      <c r="A112" s="41"/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148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  <row r="113" s="10" customFormat="1" ht="29.28" customHeight="1">
      <c r="A113" s="184"/>
      <c r="B113" s="185"/>
      <c r="C113" s="186" t="s">
        <v>141</v>
      </c>
      <c r="D113" s="187" t="s">
        <v>54</v>
      </c>
      <c r="E113" s="187" t="s">
        <v>50</v>
      </c>
      <c r="F113" s="187" t="s">
        <v>51</v>
      </c>
      <c r="G113" s="187" t="s">
        <v>142</v>
      </c>
      <c r="H113" s="187" t="s">
        <v>143</v>
      </c>
      <c r="I113" s="187" t="s">
        <v>144</v>
      </c>
      <c r="J113" s="187" t="s">
        <v>133</v>
      </c>
      <c r="K113" s="188" t="s">
        <v>145</v>
      </c>
      <c r="L113" s="189"/>
      <c r="M113" s="95" t="s">
        <v>19</v>
      </c>
      <c r="N113" s="96" t="s">
        <v>39</v>
      </c>
      <c r="O113" s="96" t="s">
        <v>146</v>
      </c>
      <c r="P113" s="96" t="s">
        <v>147</v>
      </c>
      <c r="Q113" s="96" t="s">
        <v>148</v>
      </c>
      <c r="R113" s="96" t="s">
        <v>149</v>
      </c>
      <c r="S113" s="96" t="s">
        <v>150</v>
      </c>
      <c r="T113" s="97" t="s">
        <v>151</v>
      </c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</row>
    <row r="114" s="2" customFormat="1" ht="22.8" customHeight="1">
      <c r="A114" s="41"/>
      <c r="B114" s="42"/>
      <c r="C114" s="102" t="s">
        <v>152</v>
      </c>
      <c r="D114" s="43"/>
      <c r="E114" s="43"/>
      <c r="F114" s="43"/>
      <c r="G114" s="43"/>
      <c r="H114" s="43"/>
      <c r="I114" s="43"/>
      <c r="J114" s="190">
        <f>BK114</f>
        <v>0</v>
      </c>
      <c r="K114" s="43"/>
      <c r="L114" s="47"/>
      <c r="M114" s="98"/>
      <c r="N114" s="191"/>
      <c r="O114" s="99"/>
      <c r="P114" s="192">
        <f>P115+P373</f>
        <v>0</v>
      </c>
      <c r="Q114" s="99"/>
      <c r="R114" s="192">
        <f>R115+R373</f>
        <v>147.00758255</v>
      </c>
      <c r="S114" s="99"/>
      <c r="T114" s="193">
        <f>T115+T373</f>
        <v>2.5493999999999999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68</v>
      </c>
      <c r="AU114" s="20" t="s">
        <v>134</v>
      </c>
      <c r="BK114" s="194">
        <f>BK115+BK373</f>
        <v>0</v>
      </c>
    </row>
    <row r="115" s="11" customFormat="1" ht="25.92" customHeight="1">
      <c r="A115" s="11"/>
      <c r="B115" s="195"/>
      <c r="C115" s="196"/>
      <c r="D115" s="197" t="s">
        <v>68</v>
      </c>
      <c r="E115" s="198" t="s">
        <v>1111</v>
      </c>
      <c r="F115" s="198" t="s">
        <v>1112</v>
      </c>
      <c r="G115" s="196"/>
      <c r="H115" s="196"/>
      <c r="I115" s="199"/>
      <c r="J115" s="200">
        <f>BK115</f>
        <v>0</v>
      </c>
      <c r="K115" s="196"/>
      <c r="L115" s="201"/>
      <c r="M115" s="202"/>
      <c r="N115" s="203"/>
      <c r="O115" s="203"/>
      <c r="P115" s="204">
        <f>P116+P214+P251+P308+P315+P357+P369</f>
        <v>0</v>
      </c>
      <c r="Q115" s="203"/>
      <c r="R115" s="204">
        <f>R116+R214+R251+R308+R315+R357+R369</f>
        <v>147.00758255</v>
      </c>
      <c r="S115" s="203"/>
      <c r="T115" s="205">
        <f>T116+T214+T251+T308+T315+T357+T369</f>
        <v>2.5493999999999999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R115" s="206" t="s">
        <v>76</v>
      </c>
      <c r="AT115" s="207" t="s">
        <v>68</v>
      </c>
      <c r="AU115" s="207" t="s">
        <v>69</v>
      </c>
      <c r="AY115" s="206" t="s">
        <v>154</v>
      </c>
      <c r="BK115" s="208">
        <f>BK116+BK214+BK251+BK308+BK315+BK357+BK369</f>
        <v>0</v>
      </c>
    </row>
    <row r="116" s="11" customFormat="1" ht="22.8" customHeight="1">
      <c r="A116" s="11"/>
      <c r="B116" s="195"/>
      <c r="C116" s="196"/>
      <c r="D116" s="197" t="s">
        <v>68</v>
      </c>
      <c r="E116" s="248" t="s">
        <v>76</v>
      </c>
      <c r="F116" s="248" t="s">
        <v>153</v>
      </c>
      <c r="G116" s="196"/>
      <c r="H116" s="196"/>
      <c r="I116" s="199"/>
      <c r="J116" s="249">
        <f>BK116</f>
        <v>0</v>
      </c>
      <c r="K116" s="196"/>
      <c r="L116" s="201"/>
      <c r="M116" s="202"/>
      <c r="N116" s="203"/>
      <c r="O116" s="203"/>
      <c r="P116" s="204">
        <f>P117+P131+P144+P162+P180+P201</f>
        <v>0</v>
      </c>
      <c r="Q116" s="203"/>
      <c r="R116" s="204">
        <f>R117+R131+R144+R162+R180+R201</f>
        <v>10</v>
      </c>
      <c r="S116" s="203"/>
      <c r="T116" s="205">
        <f>T117+T131+T144+T162+T180+T201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206" t="s">
        <v>76</v>
      </c>
      <c r="AT116" s="207" t="s">
        <v>68</v>
      </c>
      <c r="AU116" s="207" t="s">
        <v>76</v>
      </c>
      <c r="AY116" s="206" t="s">
        <v>154</v>
      </c>
      <c r="BK116" s="208">
        <f>BK117+BK131+BK144+BK162+BK180+BK201</f>
        <v>0</v>
      </c>
    </row>
    <row r="117" s="11" customFormat="1" ht="20.88" customHeight="1">
      <c r="A117" s="11"/>
      <c r="B117" s="195"/>
      <c r="C117" s="196"/>
      <c r="D117" s="197" t="s">
        <v>68</v>
      </c>
      <c r="E117" s="248" t="s">
        <v>219</v>
      </c>
      <c r="F117" s="248" t="s">
        <v>1524</v>
      </c>
      <c r="G117" s="196"/>
      <c r="H117" s="196"/>
      <c r="I117" s="199"/>
      <c r="J117" s="249">
        <f>BK117</f>
        <v>0</v>
      </c>
      <c r="K117" s="196"/>
      <c r="L117" s="201"/>
      <c r="M117" s="202"/>
      <c r="N117" s="203"/>
      <c r="O117" s="203"/>
      <c r="P117" s="204">
        <f>SUM(P118:P130)</f>
        <v>0</v>
      </c>
      <c r="Q117" s="203"/>
      <c r="R117" s="204">
        <f>SUM(R118:R130)</f>
        <v>0</v>
      </c>
      <c r="S117" s="203"/>
      <c r="T117" s="205">
        <f>SUM(T118:T130)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06" t="s">
        <v>76</v>
      </c>
      <c r="AT117" s="207" t="s">
        <v>68</v>
      </c>
      <c r="AU117" s="207" t="s">
        <v>78</v>
      </c>
      <c r="AY117" s="206" t="s">
        <v>154</v>
      </c>
      <c r="BK117" s="208">
        <f>SUM(BK118:BK130)</f>
        <v>0</v>
      </c>
    </row>
    <row r="118" s="2" customFormat="1" ht="24.15" customHeight="1">
      <c r="A118" s="41"/>
      <c r="B118" s="42"/>
      <c r="C118" s="209" t="s">
        <v>76</v>
      </c>
      <c r="D118" s="209" t="s">
        <v>155</v>
      </c>
      <c r="E118" s="210" t="s">
        <v>1525</v>
      </c>
      <c r="F118" s="211" t="s">
        <v>1526</v>
      </c>
      <c r="G118" s="212" t="s">
        <v>1115</v>
      </c>
      <c r="H118" s="213">
        <v>200</v>
      </c>
      <c r="I118" s="214"/>
      <c r="J118" s="215">
        <f>ROUND(I118*H118,2)</f>
        <v>0</v>
      </c>
      <c r="K118" s="211" t="s">
        <v>1116</v>
      </c>
      <c r="L118" s="47"/>
      <c r="M118" s="216" t="s">
        <v>19</v>
      </c>
      <c r="N118" s="217" t="s">
        <v>40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160</v>
      </c>
      <c r="AT118" s="220" t="s">
        <v>155</v>
      </c>
      <c r="AU118" s="220" t="s">
        <v>112</v>
      </c>
      <c r="AY118" s="20" t="s">
        <v>154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76</v>
      </c>
      <c r="BK118" s="221">
        <f>ROUND(I118*H118,2)</f>
        <v>0</v>
      </c>
      <c r="BL118" s="20" t="s">
        <v>160</v>
      </c>
      <c r="BM118" s="220" t="s">
        <v>1527</v>
      </c>
    </row>
    <row r="119" s="2" customFormat="1">
      <c r="A119" s="41"/>
      <c r="B119" s="42"/>
      <c r="C119" s="43"/>
      <c r="D119" s="222" t="s">
        <v>162</v>
      </c>
      <c r="E119" s="43"/>
      <c r="F119" s="223" t="s">
        <v>1528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162</v>
      </c>
      <c r="AU119" s="20" t="s">
        <v>112</v>
      </c>
    </row>
    <row r="120" s="2" customFormat="1">
      <c r="A120" s="41"/>
      <c r="B120" s="42"/>
      <c r="C120" s="43"/>
      <c r="D120" s="250" t="s">
        <v>1119</v>
      </c>
      <c r="E120" s="43"/>
      <c r="F120" s="251" t="s">
        <v>1529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1119</v>
      </c>
      <c r="AU120" s="20" t="s">
        <v>112</v>
      </c>
    </row>
    <row r="121" s="12" customFormat="1">
      <c r="A121" s="12"/>
      <c r="B121" s="228"/>
      <c r="C121" s="229"/>
      <c r="D121" s="222" t="s">
        <v>373</v>
      </c>
      <c r="E121" s="230" t="s">
        <v>19</v>
      </c>
      <c r="F121" s="231" t="s">
        <v>1530</v>
      </c>
      <c r="G121" s="229"/>
      <c r="H121" s="232">
        <v>200</v>
      </c>
      <c r="I121" s="233"/>
      <c r="J121" s="229"/>
      <c r="K121" s="229"/>
      <c r="L121" s="234"/>
      <c r="M121" s="252"/>
      <c r="N121" s="253"/>
      <c r="O121" s="253"/>
      <c r="P121" s="253"/>
      <c r="Q121" s="253"/>
      <c r="R121" s="253"/>
      <c r="S121" s="253"/>
      <c r="T121" s="254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8" t="s">
        <v>373</v>
      </c>
      <c r="AU121" s="238" t="s">
        <v>112</v>
      </c>
      <c r="AV121" s="12" t="s">
        <v>78</v>
      </c>
      <c r="AW121" s="12" t="s">
        <v>31</v>
      </c>
      <c r="AX121" s="12" t="s">
        <v>69</v>
      </c>
      <c r="AY121" s="238" t="s">
        <v>154</v>
      </c>
    </row>
    <row r="122" s="14" customFormat="1">
      <c r="A122" s="14"/>
      <c r="B122" s="265"/>
      <c r="C122" s="266"/>
      <c r="D122" s="222" t="s">
        <v>373</v>
      </c>
      <c r="E122" s="267" t="s">
        <v>19</v>
      </c>
      <c r="F122" s="268" t="s">
        <v>1209</v>
      </c>
      <c r="G122" s="266"/>
      <c r="H122" s="269">
        <v>200</v>
      </c>
      <c r="I122" s="270"/>
      <c r="J122" s="266"/>
      <c r="K122" s="266"/>
      <c r="L122" s="271"/>
      <c r="M122" s="272"/>
      <c r="N122" s="273"/>
      <c r="O122" s="273"/>
      <c r="P122" s="273"/>
      <c r="Q122" s="273"/>
      <c r="R122" s="273"/>
      <c r="S122" s="273"/>
      <c r="T122" s="27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75" t="s">
        <v>373</v>
      </c>
      <c r="AU122" s="275" t="s">
        <v>112</v>
      </c>
      <c r="AV122" s="14" t="s">
        <v>112</v>
      </c>
      <c r="AW122" s="14" t="s">
        <v>31</v>
      </c>
      <c r="AX122" s="14" t="s">
        <v>76</v>
      </c>
      <c r="AY122" s="275" t="s">
        <v>154</v>
      </c>
    </row>
    <row r="123" s="2" customFormat="1" ht="16.5" customHeight="1">
      <c r="A123" s="41"/>
      <c r="B123" s="42"/>
      <c r="C123" s="209" t="s">
        <v>78</v>
      </c>
      <c r="D123" s="209" t="s">
        <v>155</v>
      </c>
      <c r="E123" s="210" t="s">
        <v>1531</v>
      </c>
      <c r="F123" s="211" t="s">
        <v>1532</v>
      </c>
      <c r="G123" s="212" t="s">
        <v>1115</v>
      </c>
      <c r="H123" s="213">
        <v>200</v>
      </c>
      <c r="I123" s="214"/>
      <c r="J123" s="215">
        <f>ROUND(I123*H123,2)</f>
        <v>0</v>
      </c>
      <c r="K123" s="211" t="s">
        <v>1116</v>
      </c>
      <c r="L123" s="47"/>
      <c r="M123" s="216" t="s">
        <v>19</v>
      </c>
      <c r="N123" s="217" t="s">
        <v>40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160</v>
      </c>
      <c r="AT123" s="220" t="s">
        <v>155</v>
      </c>
      <c r="AU123" s="220" t="s">
        <v>112</v>
      </c>
      <c r="AY123" s="20" t="s">
        <v>154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160</v>
      </c>
      <c r="BM123" s="220" t="s">
        <v>1533</v>
      </c>
    </row>
    <row r="124" s="2" customFormat="1">
      <c r="A124" s="41"/>
      <c r="B124" s="42"/>
      <c r="C124" s="43"/>
      <c r="D124" s="222" t="s">
        <v>162</v>
      </c>
      <c r="E124" s="43"/>
      <c r="F124" s="223" t="s">
        <v>1534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162</v>
      </c>
      <c r="AU124" s="20" t="s">
        <v>112</v>
      </c>
    </row>
    <row r="125" s="2" customFormat="1">
      <c r="A125" s="41"/>
      <c r="B125" s="42"/>
      <c r="C125" s="43"/>
      <c r="D125" s="250" t="s">
        <v>1119</v>
      </c>
      <c r="E125" s="43"/>
      <c r="F125" s="251" t="s">
        <v>1535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1119</v>
      </c>
      <c r="AU125" s="20" t="s">
        <v>112</v>
      </c>
    </row>
    <row r="126" s="12" customFormat="1">
      <c r="A126" s="12"/>
      <c r="B126" s="228"/>
      <c r="C126" s="229"/>
      <c r="D126" s="222" t="s">
        <v>373</v>
      </c>
      <c r="E126" s="230" t="s">
        <v>19</v>
      </c>
      <c r="F126" s="231" t="s">
        <v>1536</v>
      </c>
      <c r="G126" s="229"/>
      <c r="H126" s="232">
        <v>200</v>
      </c>
      <c r="I126" s="233"/>
      <c r="J126" s="229"/>
      <c r="K126" s="229"/>
      <c r="L126" s="234"/>
      <c r="M126" s="252"/>
      <c r="N126" s="253"/>
      <c r="O126" s="253"/>
      <c r="P126" s="253"/>
      <c r="Q126" s="253"/>
      <c r="R126" s="253"/>
      <c r="S126" s="253"/>
      <c r="T126" s="25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8" t="s">
        <v>373</v>
      </c>
      <c r="AU126" s="238" t="s">
        <v>112</v>
      </c>
      <c r="AV126" s="12" t="s">
        <v>78</v>
      </c>
      <c r="AW126" s="12" t="s">
        <v>31</v>
      </c>
      <c r="AX126" s="12" t="s">
        <v>76</v>
      </c>
      <c r="AY126" s="238" t="s">
        <v>154</v>
      </c>
    </row>
    <row r="127" s="2" customFormat="1" ht="16.5" customHeight="1">
      <c r="A127" s="41"/>
      <c r="B127" s="42"/>
      <c r="C127" s="209" t="s">
        <v>112</v>
      </c>
      <c r="D127" s="209" t="s">
        <v>155</v>
      </c>
      <c r="E127" s="210" t="s">
        <v>1537</v>
      </c>
      <c r="F127" s="211" t="s">
        <v>1538</v>
      </c>
      <c r="G127" s="212" t="s">
        <v>1115</v>
      </c>
      <c r="H127" s="213">
        <v>1000</v>
      </c>
      <c r="I127" s="214"/>
      <c r="J127" s="215">
        <f>ROUND(I127*H127,2)</f>
        <v>0</v>
      </c>
      <c r="K127" s="211" t="s">
        <v>1116</v>
      </c>
      <c r="L127" s="47"/>
      <c r="M127" s="216" t="s">
        <v>19</v>
      </c>
      <c r="N127" s="217" t="s">
        <v>40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160</v>
      </c>
      <c r="AT127" s="220" t="s">
        <v>155</v>
      </c>
      <c r="AU127" s="220" t="s">
        <v>112</v>
      </c>
      <c r="AY127" s="20" t="s">
        <v>154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76</v>
      </c>
      <c r="BK127" s="221">
        <f>ROUND(I127*H127,2)</f>
        <v>0</v>
      </c>
      <c r="BL127" s="20" t="s">
        <v>160</v>
      </c>
      <c r="BM127" s="220" t="s">
        <v>1539</v>
      </c>
    </row>
    <row r="128" s="2" customFormat="1">
      <c r="A128" s="41"/>
      <c r="B128" s="42"/>
      <c r="C128" s="43"/>
      <c r="D128" s="222" t="s">
        <v>162</v>
      </c>
      <c r="E128" s="43"/>
      <c r="F128" s="223" t="s">
        <v>1540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162</v>
      </c>
      <c r="AU128" s="20" t="s">
        <v>112</v>
      </c>
    </row>
    <row r="129" s="2" customFormat="1">
      <c r="A129" s="41"/>
      <c r="B129" s="42"/>
      <c r="C129" s="43"/>
      <c r="D129" s="250" t="s">
        <v>1119</v>
      </c>
      <c r="E129" s="43"/>
      <c r="F129" s="251" t="s">
        <v>1541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1119</v>
      </c>
      <c r="AU129" s="20" t="s">
        <v>112</v>
      </c>
    </row>
    <row r="130" s="12" customFormat="1">
      <c r="A130" s="12"/>
      <c r="B130" s="228"/>
      <c r="C130" s="229"/>
      <c r="D130" s="222" t="s">
        <v>373</v>
      </c>
      <c r="E130" s="230" t="s">
        <v>19</v>
      </c>
      <c r="F130" s="231" t="s">
        <v>1542</v>
      </c>
      <c r="G130" s="229"/>
      <c r="H130" s="232">
        <v>1000</v>
      </c>
      <c r="I130" s="233"/>
      <c r="J130" s="229"/>
      <c r="K130" s="229"/>
      <c r="L130" s="234"/>
      <c r="M130" s="252"/>
      <c r="N130" s="253"/>
      <c r="O130" s="253"/>
      <c r="P130" s="253"/>
      <c r="Q130" s="253"/>
      <c r="R130" s="253"/>
      <c r="S130" s="253"/>
      <c r="T130" s="25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8" t="s">
        <v>373</v>
      </c>
      <c r="AU130" s="238" t="s">
        <v>112</v>
      </c>
      <c r="AV130" s="12" t="s">
        <v>78</v>
      </c>
      <c r="AW130" s="12" t="s">
        <v>31</v>
      </c>
      <c r="AX130" s="12" t="s">
        <v>76</v>
      </c>
      <c r="AY130" s="238" t="s">
        <v>154</v>
      </c>
    </row>
    <row r="131" s="11" customFormat="1" ht="20.88" customHeight="1">
      <c r="A131" s="11"/>
      <c r="B131" s="195"/>
      <c r="C131" s="196"/>
      <c r="D131" s="197" t="s">
        <v>68</v>
      </c>
      <c r="E131" s="248" t="s">
        <v>8</v>
      </c>
      <c r="F131" s="248" t="s">
        <v>1543</v>
      </c>
      <c r="G131" s="196"/>
      <c r="H131" s="196"/>
      <c r="I131" s="199"/>
      <c r="J131" s="249">
        <f>BK131</f>
        <v>0</v>
      </c>
      <c r="K131" s="196"/>
      <c r="L131" s="201"/>
      <c r="M131" s="202"/>
      <c r="N131" s="203"/>
      <c r="O131" s="203"/>
      <c r="P131" s="204">
        <f>SUM(P132:P143)</f>
        <v>0</v>
      </c>
      <c r="Q131" s="203"/>
      <c r="R131" s="204">
        <f>SUM(R132:R143)</f>
        <v>0</v>
      </c>
      <c r="S131" s="203"/>
      <c r="T131" s="205">
        <f>SUM(T132:T143)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6" t="s">
        <v>76</v>
      </c>
      <c r="AT131" s="207" t="s">
        <v>68</v>
      </c>
      <c r="AU131" s="207" t="s">
        <v>78</v>
      </c>
      <c r="AY131" s="206" t="s">
        <v>154</v>
      </c>
      <c r="BK131" s="208">
        <f>SUM(BK132:BK143)</f>
        <v>0</v>
      </c>
    </row>
    <row r="132" s="2" customFormat="1" ht="21.75" customHeight="1">
      <c r="A132" s="41"/>
      <c r="B132" s="42"/>
      <c r="C132" s="209" t="s">
        <v>160</v>
      </c>
      <c r="D132" s="209" t="s">
        <v>155</v>
      </c>
      <c r="E132" s="210" t="s">
        <v>1544</v>
      </c>
      <c r="F132" s="211" t="s">
        <v>1545</v>
      </c>
      <c r="G132" s="212" t="s">
        <v>1140</v>
      </c>
      <c r="H132" s="213">
        <v>61</v>
      </c>
      <c r="I132" s="214"/>
      <c r="J132" s="215">
        <f>ROUND(I132*H132,2)</f>
        <v>0</v>
      </c>
      <c r="K132" s="211" t="s">
        <v>1116</v>
      </c>
      <c r="L132" s="47"/>
      <c r="M132" s="216" t="s">
        <v>19</v>
      </c>
      <c r="N132" s="217" t="s">
        <v>40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160</v>
      </c>
      <c r="AT132" s="220" t="s">
        <v>155</v>
      </c>
      <c r="AU132" s="220" t="s">
        <v>112</v>
      </c>
      <c r="AY132" s="20" t="s">
        <v>154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76</v>
      </c>
      <c r="BK132" s="221">
        <f>ROUND(I132*H132,2)</f>
        <v>0</v>
      </c>
      <c r="BL132" s="20" t="s">
        <v>160</v>
      </c>
      <c r="BM132" s="220" t="s">
        <v>1546</v>
      </c>
    </row>
    <row r="133" s="2" customFormat="1">
      <c r="A133" s="41"/>
      <c r="B133" s="42"/>
      <c r="C133" s="43"/>
      <c r="D133" s="222" t="s">
        <v>162</v>
      </c>
      <c r="E133" s="43"/>
      <c r="F133" s="223" t="s">
        <v>1547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162</v>
      </c>
      <c r="AU133" s="20" t="s">
        <v>112</v>
      </c>
    </row>
    <row r="134" s="2" customFormat="1">
      <c r="A134" s="41"/>
      <c r="B134" s="42"/>
      <c r="C134" s="43"/>
      <c r="D134" s="250" t="s">
        <v>1119</v>
      </c>
      <c r="E134" s="43"/>
      <c r="F134" s="251" t="s">
        <v>1548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1119</v>
      </c>
      <c r="AU134" s="20" t="s">
        <v>112</v>
      </c>
    </row>
    <row r="135" s="12" customFormat="1">
      <c r="A135" s="12"/>
      <c r="B135" s="228"/>
      <c r="C135" s="229"/>
      <c r="D135" s="222" t="s">
        <v>373</v>
      </c>
      <c r="E135" s="230" t="s">
        <v>19</v>
      </c>
      <c r="F135" s="231" t="s">
        <v>1549</v>
      </c>
      <c r="G135" s="229"/>
      <c r="H135" s="232">
        <v>42</v>
      </c>
      <c r="I135" s="233"/>
      <c r="J135" s="229"/>
      <c r="K135" s="229"/>
      <c r="L135" s="234"/>
      <c r="M135" s="252"/>
      <c r="N135" s="253"/>
      <c r="O135" s="253"/>
      <c r="P135" s="253"/>
      <c r="Q135" s="253"/>
      <c r="R135" s="253"/>
      <c r="S135" s="253"/>
      <c r="T135" s="25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8" t="s">
        <v>373</v>
      </c>
      <c r="AU135" s="238" t="s">
        <v>112</v>
      </c>
      <c r="AV135" s="12" t="s">
        <v>78</v>
      </c>
      <c r="AW135" s="12" t="s">
        <v>31</v>
      </c>
      <c r="AX135" s="12" t="s">
        <v>69</v>
      </c>
      <c r="AY135" s="238" t="s">
        <v>154</v>
      </c>
    </row>
    <row r="136" s="14" customFormat="1">
      <c r="A136" s="14"/>
      <c r="B136" s="265"/>
      <c r="C136" s="266"/>
      <c r="D136" s="222" t="s">
        <v>373</v>
      </c>
      <c r="E136" s="267" t="s">
        <v>19</v>
      </c>
      <c r="F136" s="268" t="s">
        <v>1209</v>
      </c>
      <c r="G136" s="266"/>
      <c r="H136" s="269">
        <v>42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5" t="s">
        <v>373</v>
      </c>
      <c r="AU136" s="275" t="s">
        <v>112</v>
      </c>
      <c r="AV136" s="14" t="s">
        <v>112</v>
      </c>
      <c r="AW136" s="14" t="s">
        <v>31</v>
      </c>
      <c r="AX136" s="14" t="s">
        <v>69</v>
      </c>
      <c r="AY136" s="275" t="s">
        <v>154</v>
      </c>
    </row>
    <row r="137" s="12" customFormat="1">
      <c r="A137" s="12"/>
      <c r="B137" s="228"/>
      <c r="C137" s="229"/>
      <c r="D137" s="222" t="s">
        <v>373</v>
      </c>
      <c r="E137" s="230" t="s">
        <v>19</v>
      </c>
      <c r="F137" s="231" t="s">
        <v>1550</v>
      </c>
      <c r="G137" s="229"/>
      <c r="H137" s="232">
        <v>10.5</v>
      </c>
      <c r="I137" s="233"/>
      <c r="J137" s="229"/>
      <c r="K137" s="229"/>
      <c r="L137" s="234"/>
      <c r="M137" s="252"/>
      <c r="N137" s="253"/>
      <c r="O137" s="253"/>
      <c r="P137" s="253"/>
      <c r="Q137" s="253"/>
      <c r="R137" s="253"/>
      <c r="S137" s="253"/>
      <c r="T137" s="25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8" t="s">
        <v>373</v>
      </c>
      <c r="AU137" s="238" t="s">
        <v>112</v>
      </c>
      <c r="AV137" s="12" t="s">
        <v>78</v>
      </c>
      <c r="AW137" s="12" t="s">
        <v>31</v>
      </c>
      <c r="AX137" s="12" t="s">
        <v>69</v>
      </c>
      <c r="AY137" s="238" t="s">
        <v>154</v>
      </c>
    </row>
    <row r="138" s="14" customFormat="1">
      <c r="A138" s="14"/>
      <c r="B138" s="265"/>
      <c r="C138" s="266"/>
      <c r="D138" s="222" t="s">
        <v>373</v>
      </c>
      <c r="E138" s="267" t="s">
        <v>19</v>
      </c>
      <c r="F138" s="268" t="s">
        <v>1209</v>
      </c>
      <c r="G138" s="266"/>
      <c r="H138" s="269">
        <v>10.5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373</v>
      </c>
      <c r="AU138" s="275" t="s">
        <v>112</v>
      </c>
      <c r="AV138" s="14" t="s">
        <v>112</v>
      </c>
      <c r="AW138" s="14" t="s">
        <v>31</v>
      </c>
      <c r="AX138" s="14" t="s">
        <v>69</v>
      </c>
      <c r="AY138" s="275" t="s">
        <v>154</v>
      </c>
    </row>
    <row r="139" s="12" customFormat="1">
      <c r="A139" s="12"/>
      <c r="B139" s="228"/>
      <c r="C139" s="229"/>
      <c r="D139" s="222" t="s">
        <v>373</v>
      </c>
      <c r="E139" s="230" t="s">
        <v>19</v>
      </c>
      <c r="F139" s="231" t="s">
        <v>1551</v>
      </c>
      <c r="G139" s="229"/>
      <c r="H139" s="232">
        <v>2.5</v>
      </c>
      <c r="I139" s="233"/>
      <c r="J139" s="229"/>
      <c r="K139" s="229"/>
      <c r="L139" s="234"/>
      <c r="M139" s="252"/>
      <c r="N139" s="253"/>
      <c r="O139" s="253"/>
      <c r="P139" s="253"/>
      <c r="Q139" s="253"/>
      <c r="R139" s="253"/>
      <c r="S139" s="253"/>
      <c r="T139" s="25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8" t="s">
        <v>373</v>
      </c>
      <c r="AU139" s="238" t="s">
        <v>112</v>
      </c>
      <c r="AV139" s="12" t="s">
        <v>78</v>
      </c>
      <c r="AW139" s="12" t="s">
        <v>31</v>
      </c>
      <c r="AX139" s="12" t="s">
        <v>69</v>
      </c>
      <c r="AY139" s="238" t="s">
        <v>154</v>
      </c>
    </row>
    <row r="140" s="14" customFormat="1">
      <c r="A140" s="14"/>
      <c r="B140" s="265"/>
      <c r="C140" s="266"/>
      <c r="D140" s="222" t="s">
        <v>373</v>
      </c>
      <c r="E140" s="267" t="s">
        <v>19</v>
      </c>
      <c r="F140" s="268" t="s">
        <v>1209</v>
      </c>
      <c r="G140" s="266"/>
      <c r="H140" s="269">
        <v>2.5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5" t="s">
        <v>373</v>
      </c>
      <c r="AU140" s="275" t="s">
        <v>112</v>
      </c>
      <c r="AV140" s="14" t="s">
        <v>112</v>
      </c>
      <c r="AW140" s="14" t="s">
        <v>31</v>
      </c>
      <c r="AX140" s="14" t="s">
        <v>69</v>
      </c>
      <c r="AY140" s="275" t="s">
        <v>154</v>
      </c>
    </row>
    <row r="141" s="12" customFormat="1">
      <c r="A141" s="12"/>
      <c r="B141" s="228"/>
      <c r="C141" s="229"/>
      <c r="D141" s="222" t="s">
        <v>373</v>
      </c>
      <c r="E141" s="230" t="s">
        <v>19</v>
      </c>
      <c r="F141" s="231" t="s">
        <v>1552</v>
      </c>
      <c r="G141" s="229"/>
      <c r="H141" s="232">
        <v>6</v>
      </c>
      <c r="I141" s="233"/>
      <c r="J141" s="229"/>
      <c r="K141" s="229"/>
      <c r="L141" s="234"/>
      <c r="M141" s="252"/>
      <c r="N141" s="253"/>
      <c r="O141" s="253"/>
      <c r="P141" s="253"/>
      <c r="Q141" s="253"/>
      <c r="R141" s="253"/>
      <c r="S141" s="253"/>
      <c r="T141" s="254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8" t="s">
        <v>373</v>
      </c>
      <c r="AU141" s="238" t="s">
        <v>112</v>
      </c>
      <c r="AV141" s="12" t="s">
        <v>78</v>
      </c>
      <c r="AW141" s="12" t="s">
        <v>31</v>
      </c>
      <c r="AX141" s="12" t="s">
        <v>69</v>
      </c>
      <c r="AY141" s="238" t="s">
        <v>154</v>
      </c>
    </row>
    <row r="142" s="14" customFormat="1">
      <c r="A142" s="14"/>
      <c r="B142" s="265"/>
      <c r="C142" s="266"/>
      <c r="D142" s="222" t="s">
        <v>373</v>
      </c>
      <c r="E142" s="267" t="s">
        <v>19</v>
      </c>
      <c r="F142" s="268" t="s">
        <v>1209</v>
      </c>
      <c r="G142" s="266"/>
      <c r="H142" s="269">
        <v>6</v>
      </c>
      <c r="I142" s="270"/>
      <c r="J142" s="266"/>
      <c r="K142" s="266"/>
      <c r="L142" s="271"/>
      <c r="M142" s="272"/>
      <c r="N142" s="273"/>
      <c r="O142" s="273"/>
      <c r="P142" s="273"/>
      <c r="Q142" s="273"/>
      <c r="R142" s="273"/>
      <c r="S142" s="273"/>
      <c r="T142" s="27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5" t="s">
        <v>373</v>
      </c>
      <c r="AU142" s="275" t="s">
        <v>112</v>
      </c>
      <c r="AV142" s="14" t="s">
        <v>112</v>
      </c>
      <c r="AW142" s="14" t="s">
        <v>31</v>
      </c>
      <c r="AX142" s="14" t="s">
        <v>69</v>
      </c>
      <c r="AY142" s="275" t="s">
        <v>154</v>
      </c>
    </row>
    <row r="143" s="15" customFormat="1">
      <c r="A143" s="15"/>
      <c r="B143" s="277"/>
      <c r="C143" s="278"/>
      <c r="D143" s="222" t="s">
        <v>373</v>
      </c>
      <c r="E143" s="279" t="s">
        <v>19</v>
      </c>
      <c r="F143" s="280" t="s">
        <v>1553</v>
      </c>
      <c r="G143" s="278"/>
      <c r="H143" s="281">
        <v>61</v>
      </c>
      <c r="I143" s="282"/>
      <c r="J143" s="278"/>
      <c r="K143" s="278"/>
      <c r="L143" s="283"/>
      <c r="M143" s="284"/>
      <c r="N143" s="285"/>
      <c r="O143" s="285"/>
      <c r="P143" s="285"/>
      <c r="Q143" s="285"/>
      <c r="R143" s="285"/>
      <c r="S143" s="285"/>
      <c r="T143" s="28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7" t="s">
        <v>373</v>
      </c>
      <c r="AU143" s="287" t="s">
        <v>112</v>
      </c>
      <c r="AV143" s="15" t="s">
        <v>160</v>
      </c>
      <c r="AW143" s="15" t="s">
        <v>31</v>
      </c>
      <c r="AX143" s="15" t="s">
        <v>76</v>
      </c>
      <c r="AY143" s="287" t="s">
        <v>154</v>
      </c>
    </row>
    <row r="144" s="11" customFormat="1" ht="20.88" customHeight="1">
      <c r="A144" s="11"/>
      <c r="B144" s="195"/>
      <c r="C144" s="196"/>
      <c r="D144" s="197" t="s">
        <v>68</v>
      </c>
      <c r="E144" s="248" t="s">
        <v>231</v>
      </c>
      <c r="F144" s="248" t="s">
        <v>1554</v>
      </c>
      <c r="G144" s="196"/>
      <c r="H144" s="196"/>
      <c r="I144" s="199"/>
      <c r="J144" s="249">
        <f>BK144</f>
        <v>0</v>
      </c>
      <c r="K144" s="196"/>
      <c r="L144" s="201"/>
      <c r="M144" s="202"/>
      <c r="N144" s="203"/>
      <c r="O144" s="203"/>
      <c r="P144" s="204">
        <f>SUM(P145:P161)</f>
        <v>0</v>
      </c>
      <c r="Q144" s="203"/>
      <c r="R144" s="204">
        <f>SUM(R145:R161)</f>
        <v>0</v>
      </c>
      <c r="S144" s="203"/>
      <c r="T144" s="205">
        <f>SUM(T145:T161)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6" t="s">
        <v>76</v>
      </c>
      <c r="AT144" s="207" t="s">
        <v>68</v>
      </c>
      <c r="AU144" s="207" t="s">
        <v>78</v>
      </c>
      <c r="AY144" s="206" t="s">
        <v>154</v>
      </c>
      <c r="BK144" s="208">
        <f>SUM(BK145:BK161)</f>
        <v>0</v>
      </c>
    </row>
    <row r="145" s="2" customFormat="1" ht="16.5" customHeight="1">
      <c r="A145" s="41"/>
      <c r="B145" s="42"/>
      <c r="C145" s="209" t="s">
        <v>177</v>
      </c>
      <c r="D145" s="209" t="s">
        <v>155</v>
      </c>
      <c r="E145" s="210" t="s">
        <v>1555</v>
      </c>
      <c r="F145" s="211" t="s">
        <v>1556</v>
      </c>
      <c r="G145" s="212" t="s">
        <v>1140</v>
      </c>
      <c r="H145" s="213">
        <v>2.7839999999999998</v>
      </c>
      <c r="I145" s="214"/>
      <c r="J145" s="215">
        <f>ROUND(I145*H145,2)</f>
        <v>0</v>
      </c>
      <c r="K145" s="211" t="s">
        <v>1116</v>
      </c>
      <c r="L145" s="47"/>
      <c r="M145" s="216" t="s">
        <v>19</v>
      </c>
      <c r="N145" s="217" t="s">
        <v>40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160</v>
      </c>
      <c r="AT145" s="220" t="s">
        <v>155</v>
      </c>
      <c r="AU145" s="220" t="s">
        <v>112</v>
      </c>
      <c r="AY145" s="20" t="s">
        <v>154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76</v>
      </c>
      <c r="BK145" s="221">
        <f>ROUND(I145*H145,2)</f>
        <v>0</v>
      </c>
      <c r="BL145" s="20" t="s">
        <v>160</v>
      </c>
      <c r="BM145" s="220" t="s">
        <v>1557</v>
      </c>
    </row>
    <row r="146" s="2" customFormat="1">
      <c r="A146" s="41"/>
      <c r="B146" s="42"/>
      <c r="C146" s="43"/>
      <c r="D146" s="222" t="s">
        <v>162</v>
      </c>
      <c r="E146" s="43"/>
      <c r="F146" s="223" t="s">
        <v>1558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162</v>
      </c>
      <c r="AU146" s="20" t="s">
        <v>112</v>
      </c>
    </row>
    <row r="147" s="2" customFormat="1">
      <c r="A147" s="41"/>
      <c r="B147" s="42"/>
      <c r="C147" s="43"/>
      <c r="D147" s="250" t="s">
        <v>1119</v>
      </c>
      <c r="E147" s="43"/>
      <c r="F147" s="251" t="s">
        <v>1559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1119</v>
      </c>
      <c r="AU147" s="20" t="s">
        <v>112</v>
      </c>
    </row>
    <row r="148" s="16" customFormat="1">
      <c r="A148" s="16"/>
      <c r="B148" s="288"/>
      <c r="C148" s="289"/>
      <c r="D148" s="222" t="s">
        <v>373</v>
      </c>
      <c r="E148" s="290" t="s">
        <v>19</v>
      </c>
      <c r="F148" s="291" t="s">
        <v>1560</v>
      </c>
      <c r="G148" s="289"/>
      <c r="H148" s="290" t="s">
        <v>19</v>
      </c>
      <c r="I148" s="292"/>
      <c r="J148" s="289"/>
      <c r="K148" s="289"/>
      <c r="L148" s="293"/>
      <c r="M148" s="294"/>
      <c r="N148" s="295"/>
      <c r="O148" s="295"/>
      <c r="P148" s="295"/>
      <c r="Q148" s="295"/>
      <c r="R148" s="295"/>
      <c r="S148" s="295"/>
      <c r="T148" s="29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7" t="s">
        <v>373</v>
      </c>
      <c r="AU148" s="297" t="s">
        <v>112</v>
      </c>
      <c r="AV148" s="16" t="s">
        <v>76</v>
      </c>
      <c r="AW148" s="16" t="s">
        <v>31</v>
      </c>
      <c r="AX148" s="16" t="s">
        <v>69</v>
      </c>
      <c r="AY148" s="297" t="s">
        <v>154</v>
      </c>
    </row>
    <row r="149" s="12" customFormat="1">
      <c r="A149" s="12"/>
      <c r="B149" s="228"/>
      <c r="C149" s="229"/>
      <c r="D149" s="222" t="s">
        <v>373</v>
      </c>
      <c r="E149" s="230" t="s">
        <v>19</v>
      </c>
      <c r="F149" s="231" t="s">
        <v>1561</v>
      </c>
      <c r="G149" s="229"/>
      <c r="H149" s="232">
        <v>0.71999999999999997</v>
      </c>
      <c r="I149" s="233"/>
      <c r="J149" s="229"/>
      <c r="K149" s="229"/>
      <c r="L149" s="234"/>
      <c r="M149" s="252"/>
      <c r="N149" s="253"/>
      <c r="O149" s="253"/>
      <c r="P149" s="253"/>
      <c r="Q149" s="253"/>
      <c r="R149" s="253"/>
      <c r="S149" s="253"/>
      <c r="T149" s="25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8" t="s">
        <v>373</v>
      </c>
      <c r="AU149" s="238" t="s">
        <v>112</v>
      </c>
      <c r="AV149" s="12" t="s">
        <v>78</v>
      </c>
      <c r="AW149" s="12" t="s">
        <v>31</v>
      </c>
      <c r="AX149" s="12" t="s">
        <v>69</v>
      </c>
      <c r="AY149" s="238" t="s">
        <v>154</v>
      </c>
    </row>
    <row r="150" s="12" customFormat="1">
      <c r="A150" s="12"/>
      <c r="B150" s="228"/>
      <c r="C150" s="229"/>
      <c r="D150" s="222" t="s">
        <v>373</v>
      </c>
      <c r="E150" s="230" t="s">
        <v>19</v>
      </c>
      <c r="F150" s="231" t="s">
        <v>1562</v>
      </c>
      <c r="G150" s="229"/>
      <c r="H150" s="232">
        <v>0.86399999999999999</v>
      </c>
      <c r="I150" s="233"/>
      <c r="J150" s="229"/>
      <c r="K150" s="229"/>
      <c r="L150" s="234"/>
      <c r="M150" s="252"/>
      <c r="N150" s="253"/>
      <c r="O150" s="253"/>
      <c r="P150" s="253"/>
      <c r="Q150" s="253"/>
      <c r="R150" s="253"/>
      <c r="S150" s="253"/>
      <c r="T150" s="25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8" t="s">
        <v>373</v>
      </c>
      <c r="AU150" s="238" t="s">
        <v>112</v>
      </c>
      <c r="AV150" s="12" t="s">
        <v>78</v>
      </c>
      <c r="AW150" s="12" t="s">
        <v>31</v>
      </c>
      <c r="AX150" s="12" t="s">
        <v>69</v>
      </c>
      <c r="AY150" s="238" t="s">
        <v>154</v>
      </c>
    </row>
    <row r="151" s="12" customFormat="1">
      <c r="A151" s="12"/>
      <c r="B151" s="228"/>
      <c r="C151" s="229"/>
      <c r="D151" s="222" t="s">
        <v>373</v>
      </c>
      <c r="E151" s="230" t="s">
        <v>19</v>
      </c>
      <c r="F151" s="231" t="s">
        <v>1563</v>
      </c>
      <c r="G151" s="229"/>
      <c r="H151" s="232">
        <v>0.52800000000000002</v>
      </c>
      <c r="I151" s="233"/>
      <c r="J151" s="229"/>
      <c r="K151" s="229"/>
      <c r="L151" s="234"/>
      <c r="M151" s="252"/>
      <c r="N151" s="253"/>
      <c r="O151" s="253"/>
      <c r="P151" s="253"/>
      <c r="Q151" s="253"/>
      <c r="R151" s="253"/>
      <c r="S151" s="253"/>
      <c r="T151" s="25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8" t="s">
        <v>373</v>
      </c>
      <c r="AU151" s="238" t="s">
        <v>112</v>
      </c>
      <c r="AV151" s="12" t="s">
        <v>78</v>
      </c>
      <c r="AW151" s="12" t="s">
        <v>31</v>
      </c>
      <c r="AX151" s="12" t="s">
        <v>69</v>
      </c>
      <c r="AY151" s="238" t="s">
        <v>154</v>
      </c>
    </row>
    <row r="152" s="14" customFormat="1">
      <c r="A152" s="14"/>
      <c r="B152" s="265"/>
      <c r="C152" s="266"/>
      <c r="D152" s="222" t="s">
        <v>373</v>
      </c>
      <c r="E152" s="267" t="s">
        <v>19</v>
      </c>
      <c r="F152" s="268" t="s">
        <v>1209</v>
      </c>
      <c r="G152" s="266"/>
      <c r="H152" s="269">
        <v>2.1120000000000001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5" t="s">
        <v>373</v>
      </c>
      <c r="AU152" s="275" t="s">
        <v>112</v>
      </c>
      <c r="AV152" s="14" t="s">
        <v>112</v>
      </c>
      <c r="AW152" s="14" t="s">
        <v>31</v>
      </c>
      <c r="AX152" s="14" t="s">
        <v>69</v>
      </c>
      <c r="AY152" s="275" t="s">
        <v>154</v>
      </c>
    </row>
    <row r="153" s="12" customFormat="1">
      <c r="A153" s="12"/>
      <c r="B153" s="228"/>
      <c r="C153" s="229"/>
      <c r="D153" s="222" t="s">
        <v>373</v>
      </c>
      <c r="E153" s="230" t="s">
        <v>19</v>
      </c>
      <c r="F153" s="231" t="s">
        <v>1564</v>
      </c>
      <c r="G153" s="229"/>
      <c r="H153" s="232">
        <v>0.14399999999999999</v>
      </c>
      <c r="I153" s="233"/>
      <c r="J153" s="229"/>
      <c r="K153" s="229"/>
      <c r="L153" s="234"/>
      <c r="M153" s="252"/>
      <c r="N153" s="253"/>
      <c r="O153" s="253"/>
      <c r="P153" s="253"/>
      <c r="Q153" s="253"/>
      <c r="R153" s="253"/>
      <c r="S153" s="253"/>
      <c r="T153" s="25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8" t="s">
        <v>373</v>
      </c>
      <c r="AU153" s="238" t="s">
        <v>112</v>
      </c>
      <c r="AV153" s="12" t="s">
        <v>78</v>
      </c>
      <c r="AW153" s="12" t="s">
        <v>31</v>
      </c>
      <c r="AX153" s="12" t="s">
        <v>69</v>
      </c>
      <c r="AY153" s="238" t="s">
        <v>154</v>
      </c>
    </row>
    <row r="154" s="12" customFormat="1">
      <c r="A154" s="12"/>
      <c r="B154" s="228"/>
      <c r="C154" s="229"/>
      <c r="D154" s="222" t="s">
        <v>373</v>
      </c>
      <c r="E154" s="230" t="s">
        <v>19</v>
      </c>
      <c r="F154" s="231" t="s">
        <v>1565</v>
      </c>
      <c r="G154" s="229"/>
      <c r="H154" s="232">
        <v>0.216</v>
      </c>
      <c r="I154" s="233"/>
      <c r="J154" s="229"/>
      <c r="K154" s="229"/>
      <c r="L154" s="234"/>
      <c r="M154" s="252"/>
      <c r="N154" s="253"/>
      <c r="O154" s="253"/>
      <c r="P154" s="253"/>
      <c r="Q154" s="253"/>
      <c r="R154" s="253"/>
      <c r="S154" s="253"/>
      <c r="T154" s="25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8" t="s">
        <v>373</v>
      </c>
      <c r="AU154" s="238" t="s">
        <v>112</v>
      </c>
      <c r="AV154" s="12" t="s">
        <v>78</v>
      </c>
      <c r="AW154" s="12" t="s">
        <v>31</v>
      </c>
      <c r="AX154" s="12" t="s">
        <v>69</v>
      </c>
      <c r="AY154" s="238" t="s">
        <v>154</v>
      </c>
    </row>
    <row r="155" s="12" customFormat="1">
      <c r="A155" s="12"/>
      <c r="B155" s="228"/>
      <c r="C155" s="229"/>
      <c r="D155" s="222" t="s">
        <v>373</v>
      </c>
      <c r="E155" s="230" t="s">
        <v>19</v>
      </c>
      <c r="F155" s="231" t="s">
        <v>1564</v>
      </c>
      <c r="G155" s="229"/>
      <c r="H155" s="232">
        <v>0.14399999999999999</v>
      </c>
      <c r="I155" s="233"/>
      <c r="J155" s="229"/>
      <c r="K155" s="229"/>
      <c r="L155" s="234"/>
      <c r="M155" s="252"/>
      <c r="N155" s="253"/>
      <c r="O155" s="253"/>
      <c r="P155" s="253"/>
      <c r="Q155" s="253"/>
      <c r="R155" s="253"/>
      <c r="S155" s="253"/>
      <c r="T155" s="25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8" t="s">
        <v>373</v>
      </c>
      <c r="AU155" s="238" t="s">
        <v>112</v>
      </c>
      <c r="AV155" s="12" t="s">
        <v>78</v>
      </c>
      <c r="AW155" s="12" t="s">
        <v>31</v>
      </c>
      <c r="AX155" s="12" t="s">
        <v>69</v>
      </c>
      <c r="AY155" s="238" t="s">
        <v>154</v>
      </c>
    </row>
    <row r="156" s="14" customFormat="1">
      <c r="A156" s="14"/>
      <c r="B156" s="265"/>
      <c r="C156" s="266"/>
      <c r="D156" s="222" t="s">
        <v>373</v>
      </c>
      <c r="E156" s="267" t="s">
        <v>19</v>
      </c>
      <c r="F156" s="268" t="s">
        <v>1209</v>
      </c>
      <c r="G156" s="266"/>
      <c r="H156" s="269">
        <v>0.504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5" t="s">
        <v>373</v>
      </c>
      <c r="AU156" s="275" t="s">
        <v>112</v>
      </c>
      <c r="AV156" s="14" t="s">
        <v>112</v>
      </c>
      <c r="AW156" s="14" t="s">
        <v>31</v>
      </c>
      <c r="AX156" s="14" t="s">
        <v>69</v>
      </c>
      <c r="AY156" s="275" t="s">
        <v>154</v>
      </c>
    </row>
    <row r="157" s="12" customFormat="1">
      <c r="A157" s="12"/>
      <c r="B157" s="228"/>
      <c r="C157" s="229"/>
      <c r="D157" s="222" t="s">
        <v>373</v>
      </c>
      <c r="E157" s="230" t="s">
        <v>19</v>
      </c>
      <c r="F157" s="231" t="s">
        <v>1566</v>
      </c>
      <c r="G157" s="229"/>
      <c r="H157" s="232">
        <v>0.048000000000000001</v>
      </c>
      <c r="I157" s="233"/>
      <c r="J157" s="229"/>
      <c r="K157" s="229"/>
      <c r="L157" s="234"/>
      <c r="M157" s="252"/>
      <c r="N157" s="253"/>
      <c r="O157" s="253"/>
      <c r="P157" s="253"/>
      <c r="Q157" s="253"/>
      <c r="R157" s="253"/>
      <c r="S157" s="253"/>
      <c r="T157" s="25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8" t="s">
        <v>373</v>
      </c>
      <c r="AU157" s="238" t="s">
        <v>112</v>
      </c>
      <c r="AV157" s="12" t="s">
        <v>78</v>
      </c>
      <c r="AW157" s="12" t="s">
        <v>31</v>
      </c>
      <c r="AX157" s="12" t="s">
        <v>69</v>
      </c>
      <c r="AY157" s="238" t="s">
        <v>154</v>
      </c>
    </row>
    <row r="158" s="12" customFormat="1">
      <c r="A158" s="12"/>
      <c r="B158" s="228"/>
      <c r="C158" s="229"/>
      <c r="D158" s="222" t="s">
        <v>373</v>
      </c>
      <c r="E158" s="230" t="s">
        <v>19</v>
      </c>
      <c r="F158" s="231" t="s">
        <v>1567</v>
      </c>
      <c r="G158" s="229"/>
      <c r="H158" s="232">
        <v>0.071999999999999995</v>
      </c>
      <c r="I158" s="233"/>
      <c r="J158" s="229"/>
      <c r="K158" s="229"/>
      <c r="L158" s="234"/>
      <c r="M158" s="252"/>
      <c r="N158" s="253"/>
      <c r="O158" s="253"/>
      <c r="P158" s="253"/>
      <c r="Q158" s="253"/>
      <c r="R158" s="253"/>
      <c r="S158" s="253"/>
      <c r="T158" s="25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8" t="s">
        <v>373</v>
      </c>
      <c r="AU158" s="238" t="s">
        <v>112</v>
      </c>
      <c r="AV158" s="12" t="s">
        <v>78</v>
      </c>
      <c r="AW158" s="12" t="s">
        <v>31</v>
      </c>
      <c r="AX158" s="12" t="s">
        <v>69</v>
      </c>
      <c r="AY158" s="238" t="s">
        <v>154</v>
      </c>
    </row>
    <row r="159" s="12" customFormat="1">
      <c r="A159" s="12"/>
      <c r="B159" s="228"/>
      <c r="C159" s="229"/>
      <c r="D159" s="222" t="s">
        <v>373</v>
      </c>
      <c r="E159" s="230" t="s">
        <v>19</v>
      </c>
      <c r="F159" s="231" t="s">
        <v>1566</v>
      </c>
      <c r="G159" s="229"/>
      <c r="H159" s="232">
        <v>0.048000000000000001</v>
      </c>
      <c r="I159" s="233"/>
      <c r="J159" s="229"/>
      <c r="K159" s="229"/>
      <c r="L159" s="234"/>
      <c r="M159" s="252"/>
      <c r="N159" s="253"/>
      <c r="O159" s="253"/>
      <c r="P159" s="253"/>
      <c r="Q159" s="253"/>
      <c r="R159" s="253"/>
      <c r="S159" s="253"/>
      <c r="T159" s="25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8" t="s">
        <v>373</v>
      </c>
      <c r="AU159" s="238" t="s">
        <v>112</v>
      </c>
      <c r="AV159" s="12" t="s">
        <v>78</v>
      </c>
      <c r="AW159" s="12" t="s">
        <v>31</v>
      </c>
      <c r="AX159" s="12" t="s">
        <v>69</v>
      </c>
      <c r="AY159" s="238" t="s">
        <v>154</v>
      </c>
    </row>
    <row r="160" s="14" customFormat="1">
      <c r="A160" s="14"/>
      <c r="B160" s="265"/>
      <c r="C160" s="266"/>
      <c r="D160" s="222" t="s">
        <v>373</v>
      </c>
      <c r="E160" s="267" t="s">
        <v>19</v>
      </c>
      <c r="F160" s="268" t="s">
        <v>1209</v>
      </c>
      <c r="G160" s="266"/>
      <c r="H160" s="269">
        <v>0.16799999999999998</v>
      </c>
      <c r="I160" s="270"/>
      <c r="J160" s="266"/>
      <c r="K160" s="266"/>
      <c r="L160" s="271"/>
      <c r="M160" s="272"/>
      <c r="N160" s="273"/>
      <c r="O160" s="273"/>
      <c r="P160" s="273"/>
      <c r="Q160" s="273"/>
      <c r="R160" s="273"/>
      <c r="S160" s="273"/>
      <c r="T160" s="27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5" t="s">
        <v>373</v>
      </c>
      <c r="AU160" s="275" t="s">
        <v>112</v>
      </c>
      <c r="AV160" s="14" t="s">
        <v>112</v>
      </c>
      <c r="AW160" s="14" t="s">
        <v>31</v>
      </c>
      <c r="AX160" s="14" t="s">
        <v>69</v>
      </c>
      <c r="AY160" s="275" t="s">
        <v>154</v>
      </c>
    </row>
    <row r="161" s="15" customFormat="1">
      <c r="A161" s="15"/>
      <c r="B161" s="277"/>
      <c r="C161" s="278"/>
      <c r="D161" s="222" t="s">
        <v>373</v>
      </c>
      <c r="E161" s="279" t="s">
        <v>19</v>
      </c>
      <c r="F161" s="280" t="s">
        <v>1553</v>
      </c>
      <c r="G161" s="278"/>
      <c r="H161" s="281">
        <v>2.7840000000000007</v>
      </c>
      <c r="I161" s="282"/>
      <c r="J161" s="278"/>
      <c r="K161" s="278"/>
      <c r="L161" s="283"/>
      <c r="M161" s="284"/>
      <c r="N161" s="285"/>
      <c r="O161" s="285"/>
      <c r="P161" s="285"/>
      <c r="Q161" s="285"/>
      <c r="R161" s="285"/>
      <c r="S161" s="285"/>
      <c r="T161" s="28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7" t="s">
        <v>373</v>
      </c>
      <c r="AU161" s="287" t="s">
        <v>112</v>
      </c>
      <c r="AV161" s="15" t="s">
        <v>160</v>
      </c>
      <c r="AW161" s="15" t="s">
        <v>31</v>
      </c>
      <c r="AX161" s="15" t="s">
        <v>76</v>
      </c>
      <c r="AY161" s="287" t="s">
        <v>154</v>
      </c>
    </row>
    <row r="162" s="11" customFormat="1" ht="20.88" customHeight="1">
      <c r="A162" s="11"/>
      <c r="B162" s="195"/>
      <c r="C162" s="196"/>
      <c r="D162" s="197" t="s">
        <v>68</v>
      </c>
      <c r="E162" s="248" t="s">
        <v>223</v>
      </c>
      <c r="F162" s="248" t="s">
        <v>1202</v>
      </c>
      <c r="G162" s="196"/>
      <c r="H162" s="196"/>
      <c r="I162" s="199"/>
      <c r="J162" s="249">
        <f>BK162</f>
        <v>0</v>
      </c>
      <c r="K162" s="196"/>
      <c r="L162" s="201"/>
      <c r="M162" s="202"/>
      <c r="N162" s="203"/>
      <c r="O162" s="203"/>
      <c r="P162" s="204">
        <f>SUM(P163:P179)</f>
        <v>0</v>
      </c>
      <c r="Q162" s="203"/>
      <c r="R162" s="204">
        <f>SUM(R163:R179)</f>
        <v>0</v>
      </c>
      <c r="S162" s="203"/>
      <c r="T162" s="205">
        <f>SUM(T163:T179)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6" t="s">
        <v>76</v>
      </c>
      <c r="AT162" s="207" t="s">
        <v>68</v>
      </c>
      <c r="AU162" s="207" t="s">
        <v>78</v>
      </c>
      <c r="AY162" s="206" t="s">
        <v>154</v>
      </c>
      <c r="BK162" s="208">
        <f>SUM(BK163:BK179)</f>
        <v>0</v>
      </c>
    </row>
    <row r="163" s="2" customFormat="1" ht="21.75" customHeight="1">
      <c r="A163" s="41"/>
      <c r="B163" s="42"/>
      <c r="C163" s="209" t="s">
        <v>182</v>
      </c>
      <c r="D163" s="209" t="s">
        <v>155</v>
      </c>
      <c r="E163" s="210" t="s">
        <v>1203</v>
      </c>
      <c r="F163" s="211" t="s">
        <v>1204</v>
      </c>
      <c r="G163" s="212" t="s">
        <v>1140</v>
      </c>
      <c r="H163" s="213">
        <v>61</v>
      </c>
      <c r="I163" s="214"/>
      <c r="J163" s="215">
        <f>ROUND(I163*H163,2)</f>
        <v>0</v>
      </c>
      <c r="K163" s="211" t="s">
        <v>1116</v>
      </c>
      <c r="L163" s="47"/>
      <c r="M163" s="216" t="s">
        <v>19</v>
      </c>
      <c r="N163" s="217" t="s">
        <v>40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223</v>
      </c>
      <c r="AT163" s="220" t="s">
        <v>155</v>
      </c>
      <c r="AU163" s="220" t="s">
        <v>112</v>
      </c>
      <c r="AY163" s="20" t="s">
        <v>154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76</v>
      </c>
      <c r="BK163" s="221">
        <f>ROUND(I163*H163,2)</f>
        <v>0</v>
      </c>
      <c r="BL163" s="20" t="s">
        <v>223</v>
      </c>
      <c r="BM163" s="220" t="s">
        <v>1568</v>
      </c>
    </row>
    <row r="164" s="2" customFormat="1">
      <c r="A164" s="41"/>
      <c r="B164" s="42"/>
      <c r="C164" s="43"/>
      <c r="D164" s="222" t="s">
        <v>162</v>
      </c>
      <c r="E164" s="43"/>
      <c r="F164" s="223" t="s">
        <v>1206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162</v>
      </c>
      <c r="AU164" s="20" t="s">
        <v>112</v>
      </c>
    </row>
    <row r="165" s="2" customFormat="1">
      <c r="A165" s="41"/>
      <c r="B165" s="42"/>
      <c r="C165" s="43"/>
      <c r="D165" s="250" t="s">
        <v>1119</v>
      </c>
      <c r="E165" s="43"/>
      <c r="F165" s="251" t="s">
        <v>1207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1119</v>
      </c>
      <c r="AU165" s="20" t="s">
        <v>112</v>
      </c>
    </row>
    <row r="166" s="12" customFormat="1">
      <c r="A166" s="12"/>
      <c r="B166" s="228"/>
      <c r="C166" s="229"/>
      <c r="D166" s="222" t="s">
        <v>373</v>
      </c>
      <c r="E166" s="230" t="s">
        <v>19</v>
      </c>
      <c r="F166" s="231" t="s">
        <v>1569</v>
      </c>
      <c r="G166" s="229"/>
      <c r="H166" s="232">
        <v>42</v>
      </c>
      <c r="I166" s="233"/>
      <c r="J166" s="229"/>
      <c r="K166" s="229"/>
      <c r="L166" s="234"/>
      <c r="M166" s="252"/>
      <c r="N166" s="253"/>
      <c r="O166" s="253"/>
      <c r="P166" s="253"/>
      <c r="Q166" s="253"/>
      <c r="R166" s="253"/>
      <c r="S166" s="253"/>
      <c r="T166" s="25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8" t="s">
        <v>373</v>
      </c>
      <c r="AU166" s="238" t="s">
        <v>112</v>
      </c>
      <c r="AV166" s="12" t="s">
        <v>78</v>
      </c>
      <c r="AW166" s="12" t="s">
        <v>31</v>
      </c>
      <c r="AX166" s="12" t="s">
        <v>69</v>
      </c>
      <c r="AY166" s="238" t="s">
        <v>154</v>
      </c>
    </row>
    <row r="167" s="14" customFormat="1">
      <c r="A167" s="14"/>
      <c r="B167" s="265"/>
      <c r="C167" s="266"/>
      <c r="D167" s="222" t="s">
        <v>373</v>
      </c>
      <c r="E167" s="267" t="s">
        <v>19</v>
      </c>
      <c r="F167" s="268" t="s">
        <v>1209</v>
      </c>
      <c r="G167" s="266"/>
      <c r="H167" s="269">
        <v>42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5" t="s">
        <v>373</v>
      </c>
      <c r="AU167" s="275" t="s">
        <v>112</v>
      </c>
      <c r="AV167" s="14" t="s">
        <v>112</v>
      </c>
      <c r="AW167" s="14" t="s">
        <v>31</v>
      </c>
      <c r="AX167" s="14" t="s">
        <v>69</v>
      </c>
      <c r="AY167" s="275" t="s">
        <v>154</v>
      </c>
    </row>
    <row r="168" s="12" customFormat="1">
      <c r="A168" s="12"/>
      <c r="B168" s="228"/>
      <c r="C168" s="229"/>
      <c r="D168" s="222" t="s">
        <v>373</v>
      </c>
      <c r="E168" s="230" t="s">
        <v>19</v>
      </c>
      <c r="F168" s="231" t="s">
        <v>1570</v>
      </c>
      <c r="G168" s="229"/>
      <c r="H168" s="232">
        <v>10.5</v>
      </c>
      <c r="I168" s="233"/>
      <c r="J168" s="229"/>
      <c r="K168" s="229"/>
      <c r="L168" s="234"/>
      <c r="M168" s="252"/>
      <c r="N168" s="253"/>
      <c r="O168" s="253"/>
      <c r="P168" s="253"/>
      <c r="Q168" s="253"/>
      <c r="R168" s="253"/>
      <c r="S168" s="253"/>
      <c r="T168" s="25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8" t="s">
        <v>373</v>
      </c>
      <c r="AU168" s="238" t="s">
        <v>112</v>
      </c>
      <c r="AV168" s="12" t="s">
        <v>78</v>
      </c>
      <c r="AW168" s="12" t="s">
        <v>31</v>
      </c>
      <c r="AX168" s="12" t="s">
        <v>69</v>
      </c>
      <c r="AY168" s="238" t="s">
        <v>154</v>
      </c>
    </row>
    <row r="169" s="14" customFormat="1">
      <c r="A169" s="14"/>
      <c r="B169" s="265"/>
      <c r="C169" s="266"/>
      <c r="D169" s="222" t="s">
        <v>373</v>
      </c>
      <c r="E169" s="267" t="s">
        <v>19</v>
      </c>
      <c r="F169" s="268" t="s">
        <v>1209</v>
      </c>
      <c r="G169" s="266"/>
      <c r="H169" s="269">
        <v>10.5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5" t="s">
        <v>373</v>
      </c>
      <c r="AU169" s="275" t="s">
        <v>112</v>
      </c>
      <c r="AV169" s="14" t="s">
        <v>112</v>
      </c>
      <c r="AW169" s="14" t="s">
        <v>31</v>
      </c>
      <c r="AX169" s="14" t="s">
        <v>69</v>
      </c>
      <c r="AY169" s="275" t="s">
        <v>154</v>
      </c>
    </row>
    <row r="170" s="12" customFormat="1">
      <c r="A170" s="12"/>
      <c r="B170" s="228"/>
      <c r="C170" s="229"/>
      <c r="D170" s="222" t="s">
        <v>373</v>
      </c>
      <c r="E170" s="230" t="s">
        <v>19</v>
      </c>
      <c r="F170" s="231" t="s">
        <v>1571</v>
      </c>
      <c r="G170" s="229"/>
      <c r="H170" s="232">
        <v>2.5</v>
      </c>
      <c r="I170" s="233"/>
      <c r="J170" s="229"/>
      <c r="K170" s="229"/>
      <c r="L170" s="234"/>
      <c r="M170" s="252"/>
      <c r="N170" s="253"/>
      <c r="O170" s="253"/>
      <c r="P170" s="253"/>
      <c r="Q170" s="253"/>
      <c r="R170" s="253"/>
      <c r="S170" s="253"/>
      <c r="T170" s="25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8" t="s">
        <v>373</v>
      </c>
      <c r="AU170" s="238" t="s">
        <v>112</v>
      </c>
      <c r="AV170" s="12" t="s">
        <v>78</v>
      </c>
      <c r="AW170" s="12" t="s">
        <v>31</v>
      </c>
      <c r="AX170" s="12" t="s">
        <v>69</v>
      </c>
      <c r="AY170" s="238" t="s">
        <v>154</v>
      </c>
    </row>
    <row r="171" s="14" customFormat="1">
      <c r="A171" s="14"/>
      <c r="B171" s="265"/>
      <c r="C171" s="266"/>
      <c r="D171" s="222" t="s">
        <v>373</v>
      </c>
      <c r="E171" s="267" t="s">
        <v>19</v>
      </c>
      <c r="F171" s="268" t="s">
        <v>1209</v>
      </c>
      <c r="G171" s="266"/>
      <c r="H171" s="269">
        <v>2.5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5" t="s">
        <v>373</v>
      </c>
      <c r="AU171" s="275" t="s">
        <v>112</v>
      </c>
      <c r="AV171" s="14" t="s">
        <v>112</v>
      </c>
      <c r="AW171" s="14" t="s">
        <v>31</v>
      </c>
      <c r="AX171" s="14" t="s">
        <v>69</v>
      </c>
      <c r="AY171" s="275" t="s">
        <v>154</v>
      </c>
    </row>
    <row r="172" s="12" customFormat="1">
      <c r="A172" s="12"/>
      <c r="B172" s="228"/>
      <c r="C172" s="229"/>
      <c r="D172" s="222" t="s">
        <v>373</v>
      </c>
      <c r="E172" s="230" t="s">
        <v>19</v>
      </c>
      <c r="F172" s="231" t="s">
        <v>1572</v>
      </c>
      <c r="G172" s="229"/>
      <c r="H172" s="232">
        <v>6</v>
      </c>
      <c r="I172" s="233"/>
      <c r="J172" s="229"/>
      <c r="K172" s="229"/>
      <c r="L172" s="234"/>
      <c r="M172" s="252"/>
      <c r="N172" s="253"/>
      <c r="O172" s="253"/>
      <c r="P172" s="253"/>
      <c r="Q172" s="253"/>
      <c r="R172" s="253"/>
      <c r="S172" s="253"/>
      <c r="T172" s="25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8" t="s">
        <v>373</v>
      </c>
      <c r="AU172" s="238" t="s">
        <v>112</v>
      </c>
      <c r="AV172" s="12" t="s">
        <v>78</v>
      </c>
      <c r="AW172" s="12" t="s">
        <v>31</v>
      </c>
      <c r="AX172" s="12" t="s">
        <v>69</v>
      </c>
      <c r="AY172" s="238" t="s">
        <v>154</v>
      </c>
    </row>
    <row r="173" s="14" customFormat="1">
      <c r="A173" s="14"/>
      <c r="B173" s="265"/>
      <c r="C173" s="266"/>
      <c r="D173" s="222" t="s">
        <v>373</v>
      </c>
      <c r="E173" s="267" t="s">
        <v>19</v>
      </c>
      <c r="F173" s="268" t="s">
        <v>1209</v>
      </c>
      <c r="G173" s="266"/>
      <c r="H173" s="269">
        <v>6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5" t="s">
        <v>373</v>
      </c>
      <c r="AU173" s="275" t="s">
        <v>112</v>
      </c>
      <c r="AV173" s="14" t="s">
        <v>112</v>
      </c>
      <c r="AW173" s="14" t="s">
        <v>31</v>
      </c>
      <c r="AX173" s="14" t="s">
        <v>69</v>
      </c>
      <c r="AY173" s="275" t="s">
        <v>154</v>
      </c>
    </row>
    <row r="174" s="15" customFormat="1">
      <c r="A174" s="15"/>
      <c r="B174" s="277"/>
      <c r="C174" s="278"/>
      <c r="D174" s="222" t="s">
        <v>373</v>
      </c>
      <c r="E174" s="279" t="s">
        <v>19</v>
      </c>
      <c r="F174" s="280" t="s">
        <v>1553</v>
      </c>
      <c r="G174" s="278"/>
      <c r="H174" s="281">
        <v>61</v>
      </c>
      <c r="I174" s="282"/>
      <c r="J174" s="278"/>
      <c r="K174" s="278"/>
      <c r="L174" s="283"/>
      <c r="M174" s="284"/>
      <c r="N174" s="285"/>
      <c r="O174" s="285"/>
      <c r="P174" s="285"/>
      <c r="Q174" s="285"/>
      <c r="R174" s="285"/>
      <c r="S174" s="285"/>
      <c r="T174" s="28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7" t="s">
        <v>373</v>
      </c>
      <c r="AU174" s="287" t="s">
        <v>112</v>
      </c>
      <c r="AV174" s="15" t="s">
        <v>160</v>
      </c>
      <c r="AW174" s="15" t="s">
        <v>31</v>
      </c>
      <c r="AX174" s="15" t="s">
        <v>76</v>
      </c>
      <c r="AY174" s="287" t="s">
        <v>154</v>
      </c>
    </row>
    <row r="175" s="2" customFormat="1" ht="24.15" customHeight="1">
      <c r="A175" s="41"/>
      <c r="B175" s="42"/>
      <c r="C175" s="209" t="s">
        <v>186</v>
      </c>
      <c r="D175" s="209" t="s">
        <v>155</v>
      </c>
      <c r="E175" s="210" t="s">
        <v>1210</v>
      </c>
      <c r="F175" s="211" t="s">
        <v>1211</v>
      </c>
      <c r="G175" s="212" t="s">
        <v>1140</v>
      </c>
      <c r="H175" s="213">
        <v>610</v>
      </c>
      <c r="I175" s="214"/>
      <c r="J175" s="215">
        <f>ROUND(I175*H175,2)</f>
        <v>0</v>
      </c>
      <c r="K175" s="211" t="s">
        <v>1116</v>
      </c>
      <c r="L175" s="47"/>
      <c r="M175" s="216" t="s">
        <v>19</v>
      </c>
      <c r="N175" s="217" t="s">
        <v>40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160</v>
      </c>
      <c r="AT175" s="220" t="s">
        <v>155</v>
      </c>
      <c r="AU175" s="220" t="s">
        <v>112</v>
      </c>
      <c r="AY175" s="20" t="s">
        <v>154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76</v>
      </c>
      <c r="BK175" s="221">
        <f>ROUND(I175*H175,2)</f>
        <v>0</v>
      </c>
      <c r="BL175" s="20" t="s">
        <v>160</v>
      </c>
      <c r="BM175" s="220" t="s">
        <v>1573</v>
      </c>
    </row>
    <row r="176" s="2" customFormat="1">
      <c r="A176" s="41"/>
      <c r="B176" s="42"/>
      <c r="C176" s="43"/>
      <c r="D176" s="222" t="s">
        <v>162</v>
      </c>
      <c r="E176" s="43"/>
      <c r="F176" s="223" t="s">
        <v>1213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162</v>
      </c>
      <c r="AU176" s="20" t="s">
        <v>112</v>
      </c>
    </row>
    <row r="177" s="2" customFormat="1">
      <c r="A177" s="41"/>
      <c r="B177" s="42"/>
      <c r="C177" s="43"/>
      <c r="D177" s="250" t="s">
        <v>1119</v>
      </c>
      <c r="E177" s="43"/>
      <c r="F177" s="251" t="s">
        <v>1214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1119</v>
      </c>
      <c r="AU177" s="20" t="s">
        <v>112</v>
      </c>
    </row>
    <row r="178" s="12" customFormat="1">
      <c r="A178" s="12"/>
      <c r="B178" s="228"/>
      <c r="C178" s="229"/>
      <c r="D178" s="222" t="s">
        <v>373</v>
      </c>
      <c r="E178" s="230" t="s">
        <v>19</v>
      </c>
      <c r="F178" s="231" t="s">
        <v>1574</v>
      </c>
      <c r="G178" s="229"/>
      <c r="H178" s="232">
        <v>610</v>
      </c>
      <c r="I178" s="233"/>
      <c r="J178" s="229"/>
      <c r="K178" s="229"/>
      <c r="L178" s="234"/>
      <c r="M178" s="252"/>
      <c r="N178" s="253"/>
      <c r="O178" s="253"/>
      <c r="P178" s="253"/>
      <c r="Q178" s="253"/>
      <c r="R178" s="253"/>
      <c r="S178" s="253"/>
      <c r="T178" s="254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8" t="s">
        <v>373</v>
      </c>
      <c r="AU178" s="238" t="s">
        <v>112</v>
      </c>
      <c r="AV178" s="12" t="s">
        <v>78</v>
      </c>
      <c r="AW178" s="12" t="s">
        <v>31</v>
      </c>
      <c r="AX178" s="12" t="s">
        <v>69</v>
      </c>
      <c r="AY178" s="238" t="s">
        <v>154</v>
      </c>
    </row>
    <row r="179" s="14" customFormat="1">
      <c r="A179" s="14"/>
      <c r="B179" s="265"/>
      <c r="C179" s="266"/>
      <c r="D179" s="222" t="s">
        <v>373</v>
      </c>
      <c r="E179" s="267" t="s">
        <v>19</v>
      </c>
      <c r="F179" s="268" t="s">
        <v>1209</v>
      </c>
      <c r="G179" s="266"/>
      <c r="H179" s="269">
        <v>610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5" t="s">
        <v>373</v>
      </c>
      <c r="AU179" s="275" t="s">
        <v>112</v>
      </c>
      <c r="AV179" s="14" t="s">
        <v>112</v>
      </c>
      <c r="AW179" s="14" t="s">
        <v>31</v>
      </c>
      <c r="AX179" s="14" t="s">
        <v>76</v>
      </c>
      <c r="AY179" s="275" t="s">
        <v>154</v>
      </c>
    </row>
    <row r="180" s="11" customFormat="1" ht="20.88" customHeight="1">
      <c r="A180" s="11"/>
      <c r="B180" s="195"/>
      <c r="C180" s="196"/>
      <c r="D180" s="197" t="s">
        <v>68</v>
      </c>
      <c r="E180" s="248" t="s">
        <v>241</v>
      </c>
      <c r="F180" s="248" t="s">
        <v>1216</v>
      </c>
      <c r="G180" s="196"/>
      <c r="H180" s="196"/>
      <c r="I180" s="199"/>
      <c r="J180" s="249">
        <f>BK180</f>
        <v>0</v>
      </c>
      <c r="K180" s="196"/>
      <c r="L180" s="201"/>
      <c r="M180" s="202"/>
      <c r="N180" s="203"/>
      <c r="O180" s="203"/>
      <c r="P180" s="204">
        <f>SUM(P181:P200)</f>
        <v>0</v>
      </c>
      <c r="Q180" s="203"/>
      <c r="R180" s="204">
        <f>SUM(R181:R200)</f>
        <v>10</v>
      </c>
      <c r="S180" s="203"/>
      <c r="T180" s="205">
        <f>SUM(T181:T200)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206" t="s">
        <v>76</v>
      </c>
      <c r="AT180" s="207" t="s">
        <v>68</v>
      </c>
      <c r="AU180" s="207" t="s">
        <v>78</v>
      </c>
      <c r="AY180" s="206" t="s">
        <v>154</v>
      </c>
      <c r="BK180" s="208">
        <f>SUM(BK181:BK200)</f>
        <v>0</v>
      </c>
    </row>
    <row r="181" s="2" customFormat="1" ht="16.5" customHeight="1">
      <c r="A181" s="41"/>
      <c r="B181" s="42"/>
      <c r="C181" s="209" t="s">
        <v>197</v>
      </c>
      <c r="D181" s="209" t="s">
        <v>155</v>
      </c>
      <c r="E181" s="210" t="s">
        <v>1217</v>
      </c>
      <c r="F181" s="211" t="s">
        <v>1218</v>
      </c>
      <c r="G181" s="212" t="s">
        <v>1140</v>
      </c>
      <c r="H181" s="213">
        <v>61</v>
      </c>
      <c r="I181" s="214"/>
      <c r="J181" s="215">
        <f>ROUND(I181*H181,2)</f>
        <v>0</v>
      </c>
      <c r="K181" s="211" t="s">
        <v>1116</v>
      </c>
      <c r="L181" s="47"/>
      <c r="M181" s="216" t="s">
        <v>19</v>
      </c>
      <c r="N181" s="217" t="s">
        <v>40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160</v>
      </c>
      <c r="AT181" s="220" t="s">
        <v>155</v>
      </c>
      <c r="AU181" s="220" t="s">
        <v>112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76</v>
      </c>
      <c r="BK181" s="221">
        <f>ROUND(I181*H181,2)</f>
        <v>0</v>
      </c>
      <c r="BL181" s="20" t="s">
        <v>160</v>
      </c>
      <c r="BM181" s="220" t="s">
        <v>1575</v>
      </c>
    </row>
    <row r="182" s="2" customFormat="1">
      <c r="A182" s="41"/>
      <c r="B182" s="42"/>
      <c r="C182" s="43"/>
      <c r="D182" s="222" t="s">
        <v>162</v>
      </c>
      <c r="E182" s="43"/>
      <c r="F182" s="223" t="s">
        <v>1220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162</v>
      </c>
      <c r="AU182" s="20" t="s">
        <v>112</v>
      </c>
    </row>
    <row r="183" s="2" customFormat="1">
      <c r="A183" s="41"/>
      <c r="B183" s="42"/>
      <c r="C183" s="43"/>
      <c r="D183" s="250" t="s">
        <v>1119</v>
      </c>
      <c r="E183" s="43"/>
      <c r="F183" s="251" t="s">
        <v>1221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1119</v>
      </c>
      <c r="AU183" s="20" t="s">
        <v>112</v>
      </c>
    </row>
    <row r="184" s="12" customFormat="1">
      <c r="A184" s="12"/>
      <c r="B184" s="228"/>
      <c r="C184" s="229"/>
      <c r="D184" s="222" t="s">
        <v>373</v>
      </c>
      <c r="E184" s="230" t="s">
        <v>19</v>
      </c>
      <c r="F184" s="231" t="s">
        <v>608</v>
      </c>
      <c r="G184" s="229"/>
      <c r="H184" s="232">
        <v>61</v>
      </c>
      <c r="I184" s="233"/>
      <c r="J184" s="229"/>
      <c r="K184" s="229"/>
      <c r="L184" s="234"/>
      <c r="M184" s="252"/>
      <c r="N184" s="253"/>
      <c r="O184" s="253"/>
      <c r="P184" s="253"/>
      <c r="Q184" s="253"/>
      <c r="R184" s="253"/>
      <c r="S184" s="253"/>
      <c r="T184" s="25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8" t="s">
        <v>373</v>
      </c>
      <c r="AU184" s="238" t="s">
        <v>112</v>
      </c>
      <c r="AV184" s="12" t="s">
        <v>78</v>
      </c>
      <c r="AW184" s="12" t="s">
        <v>31</v>
      </c>
      <c r="AX184" s="12" t="s">
        <v>69</v>
      </c>
      <c r="AY184" s="238" t="s">
        <v>154</v>
      </c>
    </row>
    <row r="185" s="14" customFormat="1">
      <c r="A185" s="14"/>
      <c r="B185" s="265"/>
      <c r="C185" s="266"/>
      <c r="D185" s="222" t="s">
        <v>373</v>
      </c>
      <c r="E185" s="267" t="s">
        <v>19</v>
      </c>
      <c r="F185" s="268" t="s">
        <v>1209</v>
      </c>
      <c r="G185" s="266"/>
      <c r="H185" s="269">
        <v>61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5" t="s">
        <v>373</v>
      </c>
      <c r="AU185" s="275" t="s">
        <v>112</v>
      </c>
      <c r="AV185" s="14" t="s">
        <v>112</v>
      </c>
      <c r="AW185" s="14" t="s">
        <v>31</v>
      </c>
      <c r="AX185" s="14" t="s">
        <v>76</v>
      </c>
      <c r="AY185" s="275" t="s">
        <v>154</v>
      </c>
    </row>
    <row r="186" s="2" customFormat="1" ht="16.5" customHeight="1">
      <c r="A186" s="41"/>
      <c r="B186" s="42"/>
      <c r="C186" s="209" t="s">
        <v>207</v>
      </c>
      <c r="D186" s="209" t="s">
        <v>155</v>
      </c>
      <c r="E186" s="210" t="s">
        <v>1394</v>
      </c>
      <c r="F186" s="211" t="s">
        <v>1395</v>
      </c>
      <c r="G186" s="212" t="s">
        <v>1175</v>
      </c>
      <c r="H186" s="213">
        <v>100.65000000000001</v>
      </c>
      <c r="I186" s="214"/>
      <c r="J186" s="215">
        <f>ROUND(I186*H186,2)</f>
        <v>0</v>
      </c>
      <c r="K186" s="211" t="s">
        <v>1116</v>
      </c>
      <c r="L186" s="47"/>
      <c r="M186" s="216" t="s">
        <v>19</v>
      </c>
      <c r="N186" s="217" t="s">
        <v>40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160</v>
      </c>
      <c r="AT186" s="220" t="s">
        <v>155</v>
      </c>
      <c r="AU186" s="220" t="s">
        <v>112</v>
      </c>
      <c r="AY186" s="20" t="s">
        <v>154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76</v>
      </c>
      <c r="BK186" s="221">
        <f>ROUND(I186*H186,2)</f>
        <v>0</v>
      </c>
      <c r="BL186" s="20" t="s">
        <v>160</v>
      </c>
      <c r="BM186" s="220" t="s">
        <v>1576</v>
      </c>
    </row>
    <row r="187" s="2" customFormat="1">
      <c r="A187" s="41"/>
      <c r="B187" s="42"/>
      <c r="C187" s="43"/>
      <c r="D187" s="222" t="s">
        <v>162</v>
      </c>
      <c r="E187" s="43"/>
      <c r="F187" s="223" t="s">
        <v>1397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162</v>
      </c>
      <c r="AU187" s="20" t="s">
        <v>112</v>
      </c>
    </row>
    <row r="188" s="2" customFormat="1">
      <c r="A188" s="41"/>
      <c r="B188" s="42"/>
      <c r="C188" s="43"/>
      <c r="D188" s="250" t="s">
        <v>1119</v>
      </c>
      <c r="E188" s="43"/>
      <c r="F188" s="251" t="s">
        <v>1398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1119</v>
      </c>
      <c r="AU188" s="20" t="s">
        <v>112</v>
      </c>
    </row>
    <row r="189" s="12" customFormat="1">
      <c r="A189" s="12"/>
      <c r="B189" s="228"/>
      <c r="C189" s="229"/>
      <c r="D189" s="222" t="s">
        <v>373</v>
      </c>
      <c r="E189" s="230" t="s">
        <v>19</v>
      </c>
      <c r="F189" s="231" t="s">
        <v>1577</v>
      </c>
      <c r="G189" s="229"/>
      <c r="H189" s="232">
        <v>100.65000000000001</v>
      </c>
      <c r="I189" s="233"/>
      <c r="J189" s="229"/>
      <c r="K189" s="229"/>
      <c r="L189" s="234"/>
      <c r="M189" s="252"/>
      <c r="N189" s="253"/>
      <c r="O189" s="253"/>
      <c r="P189" s="253"/>
      <c r="Q189" s="253"/>
      <c r="R189" s="253"/>
      <c r="S189" s="253"/>
      <c r="T189" s="25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8" t="s">
        <v>373</v>
      </c>
      <c r="AU189" s="238" t="s">
        <v>112</v>
      </c>
      <c r="AV189" s="12" t="s">
        <v>78</v>
      </c>
      <c r="AW189" s="12" t="s">
        <v>31</v>
      </c>
      <c r="AX189" s="12" t="s">
        <v>69</v>
      </c>
      <c r="AY189" s="238" t="s">
        <v>154</v>
      </c>
    </row>
    <row r="190" s="14" customFormat="1">
      <c r="A190" s="14"/>
      <c r="B190" s="265"/>
      <c r="C190" s="266"/>
      <c r="D190" s="222" t="s">
        <v>373</v>
      </c>
      <c r="E190" s="267" t="s">
        <v>19</v>
      </c>
      <c r="F190" s="268" t="s">
        <v>1209</v>
      </c>
      <c r="G190" s="266"/>
      <c r="H190" s="269">
        <v>100.65000000000001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5" t="s">
        <v>373</v>
      </c>
      <c r="AU190" s="275" t="s">
        <v>112</v>
      </c>
      <c r="AV190" s="14" t="s">
        <v>112</v>
      </c>
      <c r="AW190" s="14" t="s">
        <v>31</v>
      </c>
      <c r="AX190" s="14" t="s">
        <v>76</v>
      </c>
      <c r="AY190" s="275" t="s">
        <v>154</v>
      </c>
    </row>
    <row r="191" s="2" customFormat="1" ht="16.5" customHeight="1">
      <c r="A191" s="41"/>
      <c r="B191" s="42"/>
      <c r="C191" s="209" t="s">
        <v>203</v>
      </c>
      <c r="D191" s="209" t="s">
        <v>155</v>
      </c>
      <c r="E191" s="210" t="s">
        <v>1163</v>
      </c>
      <c r="F191" s="211" t="s">
        <v>1164</v>
      </c>
      <c r="G191" s="212" t="s">
        <v>1140</v>
      </c>
      <c r="H191" s="213">
        <v>5</v>
      </c>
      <c r="I191" s="214"/>
      <c r="J191" s="215">
        <f>ROUND(I191*H191,2)</f>
        <v>0</v>
      </c>
      <c r="K191" s="211" t="s">
        <v>1116</v>
      </c>
      <c r="L191" s="47"/>
      <c r="M191" s="216" t="s">
        <v>19</v>
      </c>
      <c r="N191" s="217" t="s">
        <v>40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160</v>
      </c>
      <c r="AT191" s="220" t="s">
        <v>155</v>
      </c>
      <c r="AU191" s="220" t="s">
        <v>112</v>
      </c>
      <c r="AY191" s="20" t="s">
        <v>154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76</v>
      </c>
      <c r="BK191" s="221">
        <f>ROUND(I191*H191,2)</f>
        <v>0</v>
      </c>
      <c r="BL191" s="20" t="s">
        <v>160</v>
      </c>
      <c r="BM191" s="220" t="s">
        <v>1578</v>
      </c>
    </row>
    <row r="192" s="2" customFormat="1">
      <c r="A192" s="41"/>
      <c r="B192" s="42"/>
      <c r="C192" s="43"/>
      <c r="D192" s="222" t="s">
        <v>162</v>
      </c>
      <c r="E192" s="43"/>
      <c r="F192" s="223" t="s">
        <v>1166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162</v>
      </c>
      <c r="AU192" s="20" t="s">
        <v>112</v>
      </c>
    </row>
    <row r="193" s="2" customFormat="1">
      <c r="A193" s="41"/>
      <c r="B193" s="42"/>
      <c r="C193" s="43"/>
      <c r="D193" s="250" t="s">
        <v>1119</v>
      </c>
      <c r="E193" s="43"/>
      <c r="F193" s="251" t="s">
        <v>1167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1119</v>
      </c>
      <c r="AU193" s="20" t="s">
        <v>112</v>
      </c>
    </row>
    <row r="194" s="12" customFormat="1">
      <c r="A194" s="12"/>
      <c r="B194" s="228"/>
      <c r="C194" s="229"/>
      <c r="D194" s="222" t="s">
        <v>373</v>
      </c>
      <c r="E194" s="230" t="s">
        <v>19</v>
      </c>
      <c r="F194" s="231" t="s">
        <v>1579</v>
      </c>
      <c r="G194" s="229"/>
      <c r="H194" s="232">
        <v>5</v>
      </c>
      <c r="I194" s="233"/>
      <c r="J194" s="229"/>
      <c r="K194" s="229"/>
      <c r="L194" s="234"/>
      <c r="M194" s="252"/>
      <c r="N194" s="253"/>
      <c r="O194" s="253"/>
      <c r="P194" s="253"/>
      <c r="Q194" s="253"/>
      <c r="R194" s="253"/>
      <c r="S194" s="253"/>
      <c r="T194" s="25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8" t="s">
        <v>373</v>
      </c>
      <c r="AU194" s="238" t="s">
        <v>112</v>
      </c>
      <c r="AV194" s="12" t="s">
        <v>78</v>
      </c>
      <c r="AW194" s="12" t="s">
        <v>31</v>
      </c>
      <c r="AX194" s="12" t="s">
        <v>69</v>
      </c>
      <c r="AY194" s="238" t="s">
        <v>154</v>
      </c>
    </row>
    <row r="195" s="14" customFormat="1">
      <c r="A195" s="14"/>
      <c r="B195" s="265"/>
      <c r="C195" s="266"/>
      <c r="D195" s="222" t="s">
        <v>373</v>
      </c>
      <c r="E195" s="267" t="s">
        <v>19</v>
      </c>
      <c r="F195" s="268" t="s">
        <v>1209</v>
      </c>
      <c r="G195" s="266"/>
      <c r="H195" s="269">
        <v>5</v>
      </c>
      <c r="I195" s="270"/>
      <c r="J195" s="266"/>
      <c r="K195" s="266"/>
      <c r="L195" s="271"/>
      <c r="M195" s="272"/>
      <c r="N195" s="273"/>
      <c r="O195" s="273"/>
      <c r="P195" s="273"/>
      <c r="Q195" s="273"/>
      <c r="R195" s="273"/>
      <c r="S195" s="273"/>
      <c r="T195" s="27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5" t="s">
        <v>373</v>
      </c>
      <c r="AU195" s="275" t="s">
        <v>112</v>
      </c>
      <c r="AV195" s="14" t="s">
        <v>112</v>
      </c>
      <c r="AW195" s="14" t="s">
        <v>31</v>
      </c>
      <c r="AX195" s="14" t="s">
        <v>76</v>
      </c>
      <c r="AY195" s="275" t="s">
        <v>154</v>
      </c>
    </row>
    <row r="196" s="2" customFormat="1" ht="16.5" customHeight="1">
      <c r="A196" s="41"/>
      <c r="B196" s="42"/>
      <c r="C196" s="255" t="s">
        <v>219</v>
      </c>
      <c r="D196" s="255" t="s">
        <v>170</v>
      </c>
      <c r="E196" s="256" t="s">
        <v>1580</v>
      </c>
      <c r="F196" s="257" t="s">
        <v>1581</v>
      </c>
      <c r="G196" s="258" t="s">
        <v>1175</v>
      </c>
      <c r="H196" s="259">
        <v>10</v>
      </c>
      <c r="I196" s="260"/>
      <c r="J196" s="261">
        <f>ROUND(I196*H196,2)</f>
        <v>0</v>
      </c>
      <c r="K196" s="257" t="s">
        <v>1116</v>
      </c>
      <c r="L196" s="262"/>
      <c r="M196" s="263" t="s">
        <v>19</v>
      </c>
      <c r="N196" s="264" t="s">
        <v>40</v>
      </c>
      <c r="O196" s="87"/>
      <c r="P196" s="218">
        <f>O196*H196</f>
        <v>0</v>
      </c>
      <c r="Q196" s="218">
        <v>1</v>
      </c>
      <c r="R196" s="218">
        <f>Q196*H196</f>
        <v>10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197</v>
      </c>
      <c r="AT196" s="220" t="s">
        <v>170</v>
      </c>
      <c r="AU196" s="220" t="s">
        <v>112</v>
      </c>
      <c r="AY196" s="20" t="s">
        <v>154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76</v>
      </c>
      <c r="BK196" s="221">
        <f>ROUND(I196*H196,2)</f>
        <v>0</v>
      </c>
      <c r="BL196" s="20" t="s">
        <v>160</v>
      </c>
      <c r="BM196" s="220" t="s">
        <v>1582</v>
      </c>
    </row>
    <row r="197" s="2" customFormat="1">
      <c r="A197" s="41"/>
      <c r="B197" s="42"/>
      <c r="C197" s="43"/>
      <c r="D197" s="222" t="s">
        <v>162</v>
      </c>
      <c r="E197" s="43"/>
      <c r="F197" s="223" t="s">
        <v>1581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162</v>
      </c>
      <c r="AU197" s="20" t="s">
        <v>112</v>
      </c>
    </row>
    <row r="198" s="12" customFormat="1">
      <c r="A198" s="12"/>
      <c r="B198" s="228"/>
      <c r="C198" s="229"/>
      <c r="D198" s="222" t="s">
        <v>373</v>
      </c>
      <c r="E198" s="230" t="s">
        <v>19</v>
      </c>
      <c r="F198" s="231" t="s">
        <v>1579</v>
      </c>
      <c r="G198" s="229"/>
      <c r="H198" s="232">
        <v>5</v>
      </c>
      <c r="I198" s="233"/>
      <c r="J198" s="229"/>
      <c r="K198" s="229"/>
      <c r="L198" s="234"/>
      <c r="M198" s="252"/>
      <c r="N198" s="253"/>
      <c r="O198" s="253"/>
      <c r="P198" s="253"/>
      <c r="Q198" s="253"/>
      <c r="R198" s="253"/>
      <c r="S198" s="253"/>
      <c r="T198" s="254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8" t="s">
        <v>373</v>
      </c>
      <c r="AU198" s="238" t="s">
        <v>112</v>
      </c>
      <c r="AV198" s="12" t="s">
        <v>78</v>
      </c>
      <c r="AW198" s="12" t="s">
        <v>31</v>
      </c>
      <c r="AX198" s="12" t="s">
        <v>69</v>
      </c>
      <c r="AY198" s="238" t="s">
        <v>154</v>
      </c>
    </row>
    <row r="199" s="14" customFormat="1">
      <c r="A199" s="14"/>
      <c r="B199" s="265"/>
      <c r="C199" s="266"/>
      <c r="D199" s="222" t="s">
        <v>373</v>
      </c>
      <c r="E199" s="267" t="s">
        <v>19</v>
      </c>
      <c r="F199" s="268" t="s">
        <v>1209</v>
      </c>
      <c r="G199" s="266"/>
      <c r="H199" s="269">
        <v>5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373</v>
      </c>
      <c r="AU199" s="275" t="s">
        <v>112</v>
      </c>
      <c r="AV199" s="14" t="s">
        <v>112</v>
      </c>
      <c r="AW199" s="14" t="s">
        <v>31</v>
      </c>
      <c r="AX199" s="14" t="s">
        <v>69</v>
      </c>
      <c r="AY199" s="275" t="s">
        <v>154</v>
      </c>
    </row>
    <row r="200" s="12" customFormat="1">
      <c r="A200" s="12"/>
      <c r="B200" s="228"/>
      <c r="C200" s="229"/>
      <c r="D200" s="222" t="s">
        <v>373</v>
      </c>
      <c r="E200" s="230" t="s">
        <v>19</v>
      </c>
      <c r="F200" s="231" t="s">
        <v>1583</v>
      </c>
      <c r="G200" s="229"/>
      <c r="H200" s="232">
        <v>10</v>
      </c>
      <c r="I200" s="233"/>
      <c r="J200" s="229"/>
      <c r="K200" s="229"/>
      <c r="L200" s="234"/>
      <c r="M200" s="252"/>
      <c r="N200" s="253"/>
      <c r="O200" s="253"/>
      <c r="P200" s="253"/>
      <c r="Q200" s="253"/>
      <c r="R200" s="253"/>
      <c r="S200" s="253"/>
      <c r="T200" s="25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8" t="s">
        <v>373</v>
      </c>
      <c r="AU200" s="238" t="s">
        <v>112</v>
      </c>
      <c r="AV200" s="12" t="s">
        <v>78</v>
      </c>
      <c r="AW200" s="12" t="s">
        <v>31</v>
      </c>
      <c r="AX200" s="12" t="s">
        <v>76</v>
      </c>
      <c r="AY200" s="238" t="s">
        <v>154</v>
      </c>
    </row>
    <row r="201" s="11" customFormat="1" ht="20.88" customHeight="1">
      <c r="A201" s="11"/>
      <c r="B201" s="195"/>
      <c r="C201" s="196"/>
      <c r="D201" s="197" t="s">
        <v>68</v>
      </c>
      <c r="E201" s="248" t="s">
        <v>236</v>
      </c>
      <c r="F201" s="248" t="s">
        <v>1584</v>
      </c>
      <c r="G201" s="196"/>
      <c r="H201" s="196"/>
      <c r="I201" s="199"/>
      <c r="J201" s="249">
        <f>BK201</f>
        <v>0</v>
      </c>
      <c r="K201" s="196"/>
      <c r="L201" s="201"/>
      <c r="M201" s="202"/>
      <c r="N201" s="203"/>
      <c r="O201" s="203"/>
      <c r="P201" s="204">
        <f>SUM(P202:P213)</f>
        <v>0</v>
      </c>
      <c r="Q201" s="203"/>
      <c r="R201" s="204">
        <f>SUM(R202:R213)</f>
        <v>0</v>
      </c>
      <c r="S201" s="203"/>
      <c r="T201" s="205">
        <f>SUM(T202:T213)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06" t="s">
        <v>76</v>
      </c>
      <c r="AT201" s="207" t="s">
        <v>68</v>
      </c>
      <c r="AU201" s="207" t="s">
        <v>78</v>
      </c>
      <c r="AY201" s="206" t="s">
        <v>154</v>
      </c>
      <c r="BK201" s="208">
        <f>SUM(BK202:BK213)</f>
        <v>0</v>
      </c>
    </row>
    <row r="202" s="2" customFormat="1" ht="16.5" customHeight="1">
      <c r="A202" s="41"/>
      <c r="B202" s="42"/>
      <c r="C202" s="209" t="s">
        <v>8</v>
      </c>
      <c r="D202" s="209" t="s">
        <v>155</v>
      </c>
      <c r="E202" s="210" t="s">
        <v>1193</v>
      </c>
      <c r="F202" s="211" t="s">
        <v>1194</v>
      </c>
      <c r="G202" s="212" t="s">
        <v>1115</v>
      </c>
      <c r="H202" s="213">
        <v>122</v>
      </c>
      <c r="I202" s="214"/>
      <c r="J202" s="215">
        <f>ROUND(I202*H202,2)</f>
        <v>0</v>
      </c>
      <c r="K202" s="211" t="s">
        <v>1116</v>
      </c>
      <c r="L202" s="47"/>
      <c r="M202" s="216" t="s">
        <v>19</v>
      </c>
      <c r="N202" s="217" t="s">
        <v>40</v>
      </c>
      <c r="O202" s="87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0" t="s">
        <v>160</v>
      </c>
      <c r="AT202" s="220" t="s">
        <v>155</v>
      </c>
      <c r="AU202" s="220" t="s">
        <v>112</v>
      </c>
      <c r="AY202" s="20" t="s">
        <v>154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20" t="s">
        <v>76</v>
      </c>
      <c r="BK202" s="221">
        <f>ROUND(I202*H202,2)</f>
        <v>0</v>
      </c>
      <c r="BL202" s="20" t="s">
        <v>160</v>
      </c>
      <c r="BM202" s="220" t="s">
        <v>1585</v>
      </c>
    </row>
    <row r="203" s="2" customFormat="1">
      <c r="A203" s="41"/>
      <c r="B203" s="42"/>
      <c r="C203" s="43"/>
      <c r="D203" s="222" t="s">
        <v>162</v>
      </c>
      <c r="E203" s="43"/>
      <c r="F203" s="223" t="s">
        <v>1196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162</v>
      </c>
      <c r="AU203" s="20" t="s">
        <v>112</v>
      </c>
    </row>
    <row r="204" s="2" customFormat="1">
      <c r="A204" s="41"/>
      <c r="B204" s="42"/>
      <c r="C204" s="43"/>
      <c r="D204" s="250" t="s">
        <v>1119</v>
      </c>
      <c r="E204" s="43"/>
      <c r="F204" s="251" t="s">
        <v>1197</v>
      </c>
      <c r="G204" s="43"/>
      <c r="H204" s="43"/>
      <c r="I204" s="224"/>
      <c r="J204" s="43"/>
      <c r="K204" s="43"/>
      <c r="L204" s="47"/>
      <c r="M204" s="225"/>
      <c r="N204" s="226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1119</v>
      </c>
      <c r="AU204" s="20" t="s">
        <v>112</v>
      </c>
    </row>
    <row r="205" s="12" customFormat="1">
      <c r="A205" s="12"/>
      <c r="B205" s="228"/>
      <c r="C205" s="229"/>
      <c r="D205" s="222" t="s">
        <v>373</v>
      </c>
      <c r="E205" s="230" t="s">
        <v>19</v>
      </c>
      <c r="F205" s="231" t="s">
        <v>1586</v>
      </c>
      <c r="G205" s="229"/>
      <c r="H205" s="232">
        <v>82</v>
      </c>
      <c r="I205" s="233"/>
      <c r="J205" s="229"/>
      <c r="K205" s="229"/>
      <c r="L205" s="234"/>
      <c r="M205" s="252"/>
      <c r="N205" s="253"/>
      <c r="O205" s="253"/>
      <c r="P205" s="253"/>
      <c r="Q205" s="253"/>
      <c r="R205" s="253"/>
      <c r="S205" s="253"/>
      <c r="T205" s="254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8" t="s">
        <v>373</v>
      </c>
      <c r="AU205" s="238" t="s">
        <v>112</v>
      </c>
      <c r="AV205" s="12" t="s">
        <v>78</v>
      </c>
      <c r="AW205" s="12" t="s">
        <v>31</v>
      </c>
      <c r="AX205" s="12" t="s">
        <v>69</v>
      </c>
      <c r="AY205" s="238" t="s">
        <v>154</v>
      </c>
    </row>
    <row r="206" s="14" customFormat="1">
      <c r="A206" s="14"/>
      <c r="B206" s="265"/>
      <c r="C206" s="266"/>
      <c r="D206" s="222" t="s">
        <v>373</v>
      </c>
      <c r="E206" s="267" t="s">
        <v>19</v>
      </c>
      <c r="F206" s="268" t="s">
        <v>1209</v>
      </c>
      <c r="G206" s="266"/>
      <c r="H206" s="269">
        <v>82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373</v>
      </c>
      <c r="AU206" s="275" t="s">
        <v>112</v>
      </c>
      <c r="AV206" s="14" t="s">
        <v>112</v>
      </c>
      <c r="AW206" s="14" t="s">
        <v>31</v>
      </c>
      <c r="AX206" s="14" t="s">
        <v>69</v>
      </c>
      <c r="AY206" s="275" t="s">
        <v>154</v>
      </c>
    </row>
    <row r="207" s="12" customFormat="1">
      <c r="A207" s="12"/>
      <c r="B207" s="228"/>
      <c r="C207" s="229"/>
      <c r="D207" s="222" t="s">
        <v>373</v>
      </c>
      <c r="E207" s="230" t="s">
        <v>19</v>
      </c>
      <c r="F207" s="231" t="s">
        <v>1587</v>
      </c>
      <c r="G207" s="229"/>
      <c r="H207" s="232">
        <v>5.5</v>
      </c>
      <c r="I207" s="233"/>
      <c r="J207" s="229"/>
      <c r="K207" s="229"/>
      <c r="L207" s="234"/>
      <c r="M207" s="252"/>
      <c r="N207" s="253"/>
      <c r="O207" s="253"/>
      <c r="P207" s="253"/>
      <c r="Q207" s="253"/>
      <c r="R207" s="253"/>
      <c r="S207" s="253"/>
      <c r="T207" s="25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8" t="s">
        <v>373</v>
      </c>
      <c r="AU207" s="238" t="s">
        <v>112</v>
      </c>
      <c r="AV207" s="12" t="s">
        <v>78</v>
      </c>
      <c r="AW207" s="12" t="s">
        <v>31</v>
      </c>
      <c r="AX207" s="12" t="s">
        <v>69</v>
      </c>
      <c r="AY207" s="238" t="s">
        <v>154</v>
      </c>
    </row>
    <row r="208" s="14" customFormat="1">
      <c r="A208" s="14"/>
      <c r="B208" s="265"/>
      <c r="C208" s="266"/>
      <c r="D208" s="222" t="s">
        <v>373</v>
      </c>
      <c r="E208" s="267" t="s">
        <v>19</v>
      </c>
      <c r="F208" s="268" t="s">
        <v>1209</v>
      </c>
      <c r="G208" s="266"/>
      <c r="H208" s="269">
        <v>5.5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373</v>
      </c>
      <c r="AU208" s="275" t="s">
        <v>112</v>
      </c>
      <c r="AV208" s="14" t="s">
        <v>112</v>
      </c>
      <c r="AW208" s="14" t="s">
        <v>31</v>
      </c>
      <c r="AX208" s="14" t="s">
        <v>69</v>
      </c>
      <c r="AY208" s="275" t="s">
        <v>154</v>
      </c>
    </row>
    <row r="209" s="12" customFormat="1">
      <c r="A209" s="12"/>
      <c r="B209" s="228"/>
      <c r="C209" s="229"/>
      <c r="D209" s="222" t="s">
        <v>373</v>
      </c>
      <c r="E209" s="230" t="s">
        <v>19</v>
      </c>
      <c r="F209" s="231" t="s">
        <v>261</v>
      </c>
      <c r="G209" s="229"/>
      <c r="H209" s="232">
        <v>30</v>
      </c>
      <c r="I209" s="233"/>
      <c r="J209" s="229"/>
      <c r="K209" s="229"/>
      <c r="L209" s="234"/>
      <c r="M209" s="252"/>
      <c r="N209" s="253"/>
      <c r="O209" s="253"/>
      <c r="P209" s="253"/>
      <c r="Q209" s="253"/>
      <c r="R209" s="253"/>
      <c r="S209" s="253"/>
      <c r="T209" s="254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8" t="s">
        <v>373</v>
      </c>
      <c r="AU209" s="238" t="s">
        <v>112</v>
      </c>
      <c r="AV209" s="12" t="s">
        <v>78</v>
      </c>
      <c r="AW209" s="12" t="s">
        <v>31</v>
      </c>
      <c r="AX209" s="12" t="s">
        <v>69</v>
      </c>
      <c r="AY209" s="238" t="s">
        <v>154</v>
      </c>
    </row>
    <row r="210" s="14" customFormat="1">
      <c r="A210" s="14"/>
      <c r="B210" s="265"/>
      <c r="C210" s="266"/>
      <c r="D210" s="222" t="s">
        <v>373</v>
      </c>
      <c r="E210" s="267" t="s">
        <v>19</v>
      </c>
      <c r="F210" s="268" t="s">
        <v>1209</v>
      </c>
      <c r="G210" s="266"/>
      <c r="H210" s="269">
        <v>30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373</v>
      </c>
      <c r="AU210" s="275" t="s">
        <v>112</v>
      </c>
      <c r="AV210" s="14" t="s">
        <v>112</v>
      </c>
      <c r="AW210" s="14" t="s">
        <v>31</v>
      </c>
      <c r="AX210" s="14" t="s">
        <v>69</v>
      </c>
      <c r="AY210" s="275" t="s">
        <v>154</v>
      </c>
    </row>
    <row r="211" s="12" customFormat="1">
      <c r="A211" s="12"/>
      <c r="B211" s="228"/>
      <c r="C211" s="229"/>
      <c r="D211" s="222" t="s">
        <v>373</v>
      </c>
      <c r="E211" s="230" t="s">
        <v>19</v>
      </c>
      <c r="F211" s="231" t="s">
        <v>1588</v>
      </c>
      <c r="G211" s="229"/>
      <c r="H211" s="232">
        <v>4.5</v>
      </c>
      <c r="I211" s="233"/>
      <c r="J211" s="229"/>
      <c r="K211" s="229"/>
      <c r="L211" s="234"/>
      <c r="M211" s="252"/>
      <c r="N211" s="253"/>
      <c r="O211" s="253"/>
      <c r="P211" s="253"/>
      <c r="Q211" s="253"/>
      <c r="R211" s="253"/>
      <c r="S211" s="253"/>
      <c r="T211" s="25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8" t="s">
        <v>373</v>
      </c>
      <c r="AU211" s="238" t="s">
        <v>112</v>
      </c>
      <c r="AV211" s="12" t="s">
        <v>78</v>
      </c>
      <c r="AW211" s="12" t="s">
        <v>31</v>
      </c>
      <c r="AX211" s="12" t="s">
        <v>69</v>
      </c>
      <c r="AY211" s="238" t="s">
        <v>154</v>
      </c>
    </row>
    <row r="212" s="14" customFormat="1">
      <c r="A212" s="14"/>
      <c r="B212" s="265"/>
      <c r="C212" s="266"/>
      <c r="D212" s="222" t="s">
        <v>373</v>
      </c>
      <c r="E212" s="267" t="s">
        <v>19</v>
      </c>
      <c r="F212" s="268" t="s">
        <v>1209</v>
      </c>
      <c r="G212" s="266"/>
      <c r="H212" s="269">
        <v>4.5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373</v>
      </c>
      <c r="AU212" s="275" t="s">
        <v>112</v>
      </c>
      <c r="AV212" s="14" t="s">
        <v>112</v>
      </c>
      <c r="AW212" s="14" t="s">
        <v>31</v>
      </c>
      <c r="AX212" s="14" t="s">
        <v>69</v>
      </c>
      <c r="AY212" s="275" t="s">
        <v>154</v>
      </c>
    </row>
    <row r="213" s="15" customFormat="1">
      <c r="A213" s="15"/>
      <c r="B213" s="277"/>
      <c r="C213" s="278"/>
      <c r="D213" s="222" t="s">
        <v>373</v>
      </c>
      <c r="E213" s="279" t="s">
        <v>19</v>
      </c>
      <c r="F213" s="280" t="s">
        <v>1553</v>
      </c>
      <c r="G213" s="278"/>
      <c r="H213" s="281">
        <v>122</v>
      </c>
      <c r="I213" s="282"/>
      <c r="J213" s="278"/>
      <c r="K213" s="278"/>
      <c r="L213" s="283"/>
      <c r="M213" s="284"/>
      <c r="N213" s="285"/>
      <c r="O213" s="285"/>
      <c r="P213" s="285"/>
      <c r="Q213" s="285"/>
      <c r="R213" s="285"/>
      <c r="S213" s="285"/>
      <c r="T213" s="28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7" t="s">
        <v>373</v>
      </c>
      <c r="AU213" s="287" t="s">
        <v>112</v>
      </c>
      <c r="AV213" s="15" t="s">
        <v>160</v>
      </c>
      <c r="AW213" s="15" t="s">
        <v>31</v>
      </c>
      <c r="AX213" s="15" t="s">
        <v>76</v>
      </c>
      <c r="AY213" s="287" t="s">
        <v>154</v>
      </c>
    </row>
    <row r="214" s="11" customFormat="1" ht="22.8" customHeight="1">
      <c r="A214" s="11"/>
      <c r="B214" s="195"/>
      <c r="C214" s="196"/>
      <c r="D214" s="197" t="s">
        <v>68</v>
      </c>
      <c r="E214" s="248" t="s">
        <v>78</v>
      </c>
      <c r="F214" s="248" t="s">
        <v>1228</v>
      </c>
      <c r="G214" s="196"/>
      <c r="H214" s="196"/>
      <c r="I214" s="199"/>
      <c r="J214" s="249">
        <f>BK214</f>
        <v>0</v>
      </c>
      <c r="K214" s="196"/>
      <c r="L214" s="201"/>
      <c r="M214" s="202"/>
      <c r="N214" s="203"/>
      <c r="O214" s="203"/>
      <c r="P214" s="204">
        <f>P215+P238</f>
        <v>0</v>
      </c>
      <c r="Q214" s="203"/>
      <c r="R214" s="204">
        <f>R215+R238</f>
        <v>6.8378285500000002</v>
      </c>
      <c r="S214" s="203"/>
      <c r="T214" s="205">
        <f>T215+T238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06" t="s">
        <v>76</v>
      </c>
      <c r="AT214" s="207" t="s">
        <v>68</v>
      </c>
      <c r="AU214" s="207" t="s">
        <v>76</v>
      </c>
      <c r="AY214" s="206" t="s">
        <v>154</v>
      </c>
      <c r="BK214" s="208">
        <f>BK215+BK238</f>
        <v>0</v>
      </c>
    </row>
    <row r="215" s="11" customFormat="1" ht="20.88" customHeight="1">
      <c r="A215" s="11"/>
      <c r="B215" s="195"/>
      <c r="C215" s="196"/>
      <c r="D215" s="197" t="s">
        <v>68</v>
      </c>
      <c r="E215" s="248" t="s">
        <v>7</v>
      </c>
      <c r="F215" s="248" t="s">
        <v>1589</v>
      </c>
      <c r="G215" s="196"/>
      <c r="H215" s="196"/>
      <c r="I215" s="199"/>
      <c r="J215" s="249">
        <f>BK215</f>
        <v>0</v>
      </c>
      <c r="K215" s="196"/>
      <c r="L215" s="201"/>
      <c r="M215" s="202"/>
      <c r="N215" s="203"/>
      <c r="O215" s="203"/>
      <c r="P215" s="204">
        <f>SUM(P216:P237)</f>
        <v>0</v>
      </c>
      <c r="Q215" s="203"/>
      <c r="R215" s="204">
        <f>SUM(R216:R237)</f>
        <v>1.4212800000000001</v>
      </c>
      <c r="S215" s="203"/>
      <c r="T215" s="205">
        <f>SUM(T216:T237)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6" t="s">
        <v>76</v>
      </c>
      <c r="AT215" s="207" t="s">
        <v>68</v>
      </c>
      <c r="AU215" s="207" t="s">
        <v>78</v>
      </c>
      <c r="AY215" s="206" t="s">
        <v>154</v>
      </c>
      <c r="BK215" s="208">
        <f>SUM(BK216:BK237)</f>
        <v>0</v>
      </c>
    </row>
    <row r="216" s="2" customFormat="1" ht="16.5" customHeight="1">
      <c r="A216" s="41"/>
      <c r="B216" s="42"/>
      <c r="C216" s="209" t="s">
        <v>231</v>
      </c>
      <c r="D216" s="209" t="s">
        <v>155</v>
      </c>
      <c r="E216" s="210" t="s">
        <v>1590</v>
      </c>
      <c r="F216" s="211" t="s">
        <v>1591</v>
      </c>
      <c r="G216" s="212" t="s">
        <v>1140</v>
      </c>
      <c r="H216" s="213">
        <v>0.504</v>
      </c>
      <c r="I216" s="214"/>
      <c r="J216" s="215">
        <f>ROUND(I216*H216,2)</f>
        <v>0</v>
      </c>
      <c r="K216" s="211" t="s">
        <v>1116</v>
      </c>
      <c r="L216" s="47"/>
      <c r="M216" s="216" t="s">
        <v>19</v>
      </c>
      <c r="N216" s="217" t="s">
        <v>40</v>
      </c>
      <c r="O216" s="87"/>
      <c r="P216" s="218">
        <f>O216*H216</f>
        <v>0</v>
      </c>
      <c r="Q216" s="218">
        <v>2.1600000000000001</v>
      </c>
      <c r="R216" s="218">
        <f>Q216*H216</f>
        <v>1.0886400000000001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160</v>
      </c>
      <c r="AT216" s="220" t="s">
        <v>155</v>
      </c>
      <c r="AU216" s="220" t="s">
        <v>112</v>
      </c>
      <c r="AY216" s="20" t="s">
        <v>154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76</v>
      </c>
      <c r="BK216" s="221">
        <f>ROUND(I216*H216,2)</f>
        <v>0</v>
      </c>
      <c r="BL216" s="20" t="s">
        <v>160</v>
      </c>
      <c r="BM216" s="220" t="s">
        <v>1592</v>
      </c>
    </row>
    <row r="217" s="2" customFormat="1">
      <c r="A217" s="41"/>
      <c r="B217" s="42"/>
      <c r="C217" s="43"/>
      <c r="D217" s="222" t="s">
        <v>162</v>
      </c>
      <c r="E217" s="43"/>
      <c r="F217" s="223" t="s">
        <v>1593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162</v>
      </c>
      <c r="AU217" s="20" t="s">
        <v>112</v>
      </c>
    </row>
    <row r="218" s="2" customFormat="1">
      <c r="A218" s="41"/>
      <c r="B218" s="42"/>
      <c r="C218" s="43"/>
      <c r="D218" s="250" t="s">
        <v>1119</v>
      </c>
      <c r="E218" s="43"/>
      <c r="F218" s="251" t="s">
        <v>1594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1119</v>
      </c>
      <c r="AU218" s="20" t="s">
        <v>112</v>
      </c>
    </row>
    <row r="219" s="16" customFormat="1">
      <c r="A219" s="16"/>
      <c r="B219" s="288"/>
      <c r="C219" s="289"/>
      <c r="D219" s="222" t="s">
        <v>373</v>
      </c>
      <c r="E219" s="290" t="s">
        <v>19</v>
      </c>
      <c r="F219" s="291" t="s">
        <v>1560</v>
      </c>
      <c r="G219" s="289"/>
      <c r="H219" s="290" t="s">
        <v>19</v>
      </c>
      <c r="I219" s="292"/>
      <c r="J219" s="289"/>
      <c r="K219" s="289"/>
      <c r="L219" s="293"/>
      <c r="M219" s="294"/>
      <c r="N219" s="295"/>
      <c r="O219" s="295"/>
      <c r="P219" s="295"/>
      <c r="Q219" s="295"/>
      <c r="R219" s="295"/>
      <c r="S219" s="295"/>
      <c r="T219" s="29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97" t="s">
        <v>373</v>
      </c>
      <c r="AU219" s="297" t="s">
        <v>112</v>
      </c>
      <c r="AV219" s="16" t="s">
        <v>76</v>
      </c>
      <c r="AW219" s="16" t="s">
        <v>31</v>
      </c>
      <c r="AX219" s="16" t="s">
        <v>69</v>
      </c>
      <c r="AY219" s="297" t="s">
        <v>154</v>
      </c>
    </row>
    <row r="220" s="12" customFormat="1">
      <c r="A220" s="12"/>
      <c r="B220" s="228"/>
      <c r="C220" s="229"/>
      <c r="D220" s="222" t="s">
        <v>373</v>
      </c>
      <c r="E220" s="230" t="s">
        <v>19</v>
      </c>
      <c r="F220" s="231" t="s">
        <v>1564</v>
      </c>
      <c r="G220" s="229"/>
      <c r="H220" s="232">
        <v>0.14399999999999999</v>
      </c>
      <c r="I220" s="233"/>
      <c r="J220" s="229"/>
      <c r="K220" s="229"/>
      <c r="L220" s="234"/>
      <c r="M220" s="252"/>
      <c r="N220" s="253"/>
      <c r="O220" s="253"/>
      <c r="P220" s="253"/>
      <c r="Q220" s="253"/>
      <c r="R220" s="253"/>
      <c r="S220" s="253"/>
      <c r="T220" s="25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8" t="s">
        <v>373</v>
      </c>
      <c r="AU220" s="238" t="s">
        <v>112</v>
      </c>
      <c r="AV220" s="12" t="s">
        <v>78</v>
      </c>
      <c r="AW220" s="12" t="s">
        <v>31</v>
      </c>
      <c r="AX220" s="12" t="s">
        <v>69</v>
      </c>
      <c r="AY220" s="238" t="s">
        <v>154</v>
      </c>
    </row>
    <row r="221" s="14" customFormat="1">
      <c r="A221" s="14"/>
      <c r="B221" s="265"/>
      <c r="C221" s="266"/>
      <c r="D221" s="222" t="s">
        <v>373</v>
      </c>
      <c r="E221" s="267" t="s">
        <v>19</v>
      </c>
      <c r="F221" s="268" t="s">
        <v>1209</v>
      </c>
      <c r="G221" s="266"/>
      <c r="H221" s="269">
        <v>0.14399999999999999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373</v>
      </c>
      <c r="AU221" s="275" t="s">
        <v>112</v>
      </c>
      <c r="AV221" s="14" t="s">
        <v>112</v>
      </c>
      <c r="AW221" s="14" t="s">
        <v>31</v>
      </c>
      <c r="AX221" s="14" t="s">
        <v>69</v>
      </c>
      <c r="AY221" s="275" t="s">
        <v>154</v>
      </c>
    </row>
    <row r="222" s="12" customFormat="1">
      <c r="A222" s="12"/>
      <c r="B222" s="228"/>
      <c r="C222" s="229"/>
      <c r="D222" s="222" t="s">
        <v>373</v>
      </c>
      <c r="E222" s="230" t="s">
        <v>19</v>
      </c>
      <c r="F222" s="231" t="s">
        <v>1565</v>
      </c>
      <c r="G222" s="229"/>
      <c r="H222" s="232">
        <v>0.216</v>
      </c>
      <c r="I222" s="233"/>
      <c r="J222" s="229"/>
      <c r="K222" s="229"/>
      <c r="L222" s="234"/>
      <c r="M222" s="252"/>
      <c r="N222" s="253"/>
      <c r="O222" s="253"/>
      <c r="P222" s="253"/>
      <c r="Q222" s="253"/>
      <c r="R222" s="253"/>
      <c r="S222" s="253"/>
      <c r="T222" s="25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8" t="s">
        <v>373</v>
      </c>
      <c r="AU222" s="238" t="s">
        <v>112</v>
      </c>
      <c r="AV222" s="12" t="s">
        <v>78</v>
      </c>
      <c r="AW222" s="12" t="s">
        <v>31</v>
      </c>
      <c r="AX222" s="12" t="s">
        <v>69</v>
      </c>
      <c r="AY222" s="238" t="s">
        <v>154</v>
      </c>
    </row>
    <row r="223" s="14" customFormat="1">
      <c r="A223" s="14"/>
      <c r="B223" s="265"/>
      <c r="C223" s="266"/>
      <c r="D223" s="222" t="s">
        <v>373</v>
      </c>
      <c r="E223" s="267" t="s">
        <v>19</v>
      </c>
      <c r="F223" s="268" t="s">
        <v>1209</v>
      </c>
      <c r="G223" s="266"/>
      <c r="H223" s="269">
        <v>0.216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373</v>
      </c>
      <c r="AU223" s="275" t="s">
        <v>112</v>
      </c>
      <c r="AV223" s="14" t="s">
        <v>112</v>
      </c>
      <c r="AW223" s="14" t="s">
        <v>31</v>
      </c>
      <c r="AX223" s="14" t="s">
        <v>69</v>
      </c>
      <c r="AY223" s="275" t="s">
        <v>154</v>
      </c>
    </row>
    <row r="224" s="12" customFormat="1">
      <c r="A224" s="12"/>
      <c r="B224" s="228"/>
      <c r="C224" s="229"/>
      <c r="D224" s="222" t="s">
        <v>373</v>
      </c>
      <c r="E224" s="230" t="s">
        <v>19</v>
      </c>
      <c r="F224" s="231" t="s">
        <v>1564</v>
      </c>
      <c r="G224" s="229"/>
      <c r="H224" s="232">
        <v>0.14399999999999999</v>
      </c>
      <c r="I224" s="233"/>
      <c r="J224" s="229"/>
      <c r="K224" s="229"/>
      <c r="L224" s="234"/>
      <c r="M224" s="252"/>
      <c r="N224" s="253"/>
      <c r="O224" s="253"/>
      <c r="P224" s="253"/>
      <c r="Q224" s="253"/>
      <c r="R224" s="253"/>
      <c r="S224" s="253"/>
      <c r="T224" s="25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8" t="s">
        <v>373</v>
      </c>
      <c r="AU224" s="238" t="s">
        <v>112</v>
      </c>
      <c r="AV224" s="12" t="s">
        <v>78</v>
      </c>
      <c r="AW224" s="12" t="s">
        <v>31</v>
      </c>
      <c r="AX224" s="12" t="s">
        <v>69</v>
      </c>
      <c r="AY224" s="238" t="s">
        <v>154</v>
      </c>
    </row>
    <row r="225" s="14" customFormat="1">
      <c r="A225" s="14"/>
      <c r="B225" s="265"/>
      <c r="C225" s="266"/>
      <c r="D225" s="222" t="s">
        <v>373</v>
      </c>
      <c r="E225" s="267" t="s">
        <v>19</v>
      </c>
      <c r="F225" s="268" t="s">
        <v>1209</v>
      </c>
      <c r="G225" s="266"/>
      <c r="H225" s="269">
        <v>0.14399999999999999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5" t="s">
        <v>373</v>
      </c>
      <c r="AU225" s="275" t="s">
        <v>112</v>
      </c>
      <c r="AV225" s="14" t="s">
        <v>112</v>
      </c>
      <c r="AW225" s="14" t="s">
        <v>31</v>
      </c>
      <c r="AX225" s="14" t="s">
        <v>69</v>
      </c>
      <c r="AY225" s="275" t="s">
        <v>154</v>
      </c>
    </row>
    <row r="226" s="15" customFormat="1">
      <c r="A226" s="15"/>
      <c r="B226" s="277"/>
      <c r="C226" s="278"/>
      <c r="D226" s="222" t="s">
        <v>373</v>
      </c>
      <c r="E226" s="279" t="s">
        <v>19</v>
      </c>
      <c r="F226" s="280" t="s">
        <v>1553</v>
      </c>
      <c r="G226" s="278"/>
      <c r="H226" s="281">
        <v>0.504</v>
      </c>
      <c r="I226" s="282"/>
      <c r="J226" s="278"/>
      <c r="K226" s="278"/>
      <c r="L226" s="283"/>
      <c r="M226" s="284"/>
      <c r="N226" s="285"/>
      <c r="O226" s="285"/>
      <c r="P226" s="285"/>
      <c r="Q226" s="285"/>
      <c r="R226" s="285"/>
      <c r="S226" s="285"/>
      <c r="T226" s="28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7" t="s">
        <v>373</v>
      </c>
      <c r="AU226" s="287" t="s">
        <v>112</v>
      </c>
      <c r="AV226" s="15" t="s">
        <v>160</v>
      </c>
      <c r="AW226" s="15" t="s">
        <v>31</v>
      </c>
      <c r="AX226" s="15" t="s">
        <v>76</v>
      </c>
      <c r="AY226" s="287" t="s">
        <v>154</v>
      </c>
    </row>
    <row r="227" s="2" customFormat="1" ht="16.5" customHeight="1">
      <c r="A227" s="41"/>
      <c r="B227" s="42"/>
      <c r="C227" s="209" t="s">
        <v>191</v>
      </c>
      <c r="D227" s="209" t="s">
        <v>155</v>
      </c>
      <c r="E227" s="210" t="s">
        <v>1595</v>
      </c>
      <c r="F227" s="211" t="s">
        <v>1596</v>
      </c>
      <c r="G227" s="212" t="s">
        <v>1140</v>
      </c>
      <c r="H227" s="213">
        <v>0.16800000000000001</v>
      </c>
      <c r="I227" s="214"/>
      <c r="J227" s="215">
        <f>ROUND(I227*H227,2)</f>
        <v>0</v>
      </c>
      <c r="K227" s="211" t="s">
        <v>1116</v>
      </c>
      <c r="L227" s="47"/>
      <c r="M227" s="216" t="s">
        <v>19</v>
      </c>
      <c r="N227" s="217" t="s">
        <v>40</v>
      </c>
      <c r="O227" s="87"/>
      <c r="P227" s="218">
        <f>O227*H227</f>
        <v>0</v>
      </c>
      <c r="Q227" s="218">
        <v>1.98</v>
      </c>
      <c r="R227" s="218">
        <f>Q227*H227</f>
        <v>0.33263999999999999</v>
      </c>
      <c r="S227" s="218">
        <v>0</v>
      </c>
      <c r="T227" s="219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0" t="s">
        <v>160</v>
      </c>
      <c r="AT227" s="220" t="s">
        <v>155</v>
      </c>
      <c r="AU227" s="220" t="s">
        <v>112</v>
      </c>
      <c r="AY227" s="20" t="s">
        <v>154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20" t="s">
        <v>76</v>
      </c>
      <c r="BK227" s="221">
        <f>ROUND(I227*H227,2)</f>
        <v>0</v>
      </c>
      <c r="BL227" s="20" t="s">
        <v>160</v>
      </c>
      <c r="BM227" s="220" t="s">
        <v>1597</v>
      </c>
    </row>
    <row r="228" s="2" customFormat="1">
      <c r="A228" s="41"/>
      <c r="B228" s="42"/>
      <c r="C228" s="43"/>
      <c r="D228" s="222" t="s">
        <v>162</v>
      </c>
      <c r="E228" s="43"/>
      <c r="F228" s="223" t="s">
        <v>1598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162</v>
      </c>
      <c r="AU228" s="20" t="s">
        <v>112</v>
      </c>
    </row>
    <row r="229" s="2" customFormat="1">
      <c r="A229" s="41"/>
      <c r="B229" s="42"/>
      <c r="C229" s="43"/>
      <c r="D229" s="250" t="s">
        <v>1119</v>
      </c>
      <c r="E229" s="43"/>
      <c r="F229" s="251" t="s">
        <v>1599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1119</v>
      </c>
      <c r="AU229" s="20" t="s">
        <v>112</v>
      </c>
    </row>
    <row r="230" s="16" customFormat="1">
      <c r="A230" s="16"/>
      <c r="B230" s="288"/>
      <c r="C230" s="289"/>
      <c r="D230" s="222" t="s">
        <v>373</v>
      </c>
      <c r="E230" s="290" t="s">
        <v>19</v>
      </c>
      <c r="F230" s="291" t="s">
        <v>1560</v>
      </c>
      <c r="G230" s="289"/>
      <c r="H230" s="290" t="s">
        <v>19</v>
      </c>
      <c r="I230" s="292"/>
      <c r="J230" s="289"/>
      <c r="K230" s="289"/>
      <c r="L230" s="293"/>
      <c r="M230" s="294"/>
      <c r="N230" s="295"/>
      <c r="O230" s="295"/>
      <c r="P230" s="295"/>
      <c r="Q230" s="295"/>
      <c r="R230" s="295"/>
      <c r="S230" s="295"/>
      <c r="T230" s="29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97" t="s">
        <v>373</v>
      </c>
      <c r="AU230" s="297" t="s">
        <v>112</v>
      </c>
      <c r="AV230" s="16" t="s">
        <v>76</v>
      </c>
      <c r="AW230" s="16" t="s">
        <v>31</v>
      </c>
      <c r="AX230" s="16" t="s">
        <v>69</v>
      </c>
      <c r="AY230" s="297" t="s">
        <v>154</v>
      </c>
    </row>
    <row r="231" s="12" customFormat="1">
      <c r="A231" s="12"/>
      <c r="B231" s="228"/>
      <c r="C231" s="229"/>
      <c r="D231" s="222" t="s">
        <v>373</v>
      </c>
      <c r="E231" s="230" t="s">
        <v>19</v>
      </c>
      <c r="F231" s="231" t="s">
        <v>1566</v>
      </c>
      <c r="G231" s="229"/>
      <c r="H231" s="232">
        <v>0.048000000000000001</v>
      </c>
      <c r="I231" s="233"/>
      <c r="J231" s="229"/>
      <c r="K231" s="229"/>
      <c r="L231" s="234"/>
      <c r="M231" s="252"/>
      <c r="N231" s="253"/>
      <c r="O231" s="253"/>
      <c r="P231" s="253"/>
      <c r="Q231" s="253"/>
      <c r="R231" s="253"/>
      <c r="S231" s="253"/>
      <c r="T231" s="254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8" t="s">
        <v>373</v>
      </c>
      <c r="AU231" s="238" t="s">
        <v>112</v>
      </c>
      <c r="AV231" s="12" t="s">
        <v>78</v>
      </c>
      <c r="AW231" s="12" t="s">
        <v>31</v>
      </c>
      <c r="AX231" s="12" t="s">
        <v>69</v>
      </c>
      <c r="AY231" s="238" t="s">
        <v>154</v>
      </c>
    </row>
    <row r="232" s="14" customFormat="1">
      <c r="A232" s="14"/>
      <c r="B232" s="265"/>
      <c r="C232" s="266"/>
      <c r="D232" s="222" t="s">
        <v>373</v>
      </c>
      <c r="E232" s="267" t="s">
        <v>19</v>
      </c>
      <c r="F232" s="268" t="s">
        <v>1209</v>
      </c>
      <c r="G232" s="266"/>
      <c r="H232" s="269">
        <v>0.048000000000000001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373</v>
      </c>
      <c r="AU232" s="275" t="s">
        <v>112</v>
      </c>
      <c r="AV232" s="14" t="s">
        <v>112</v>
      </c>
      <c r="AW232" s="14" t="s">
        <v>31</v>
      </c>
      <c r="AX232" s="14" t="s">
        <v>69</v>
      </c>
      <c r="AY232" s="275" t="s">
        <v>154</v>
      </c>
    </row>
    <row r="233" s="12" customFormat="1">
      <c r="A233" s="12"/>
      <c r="B233" s="228"/>
      <c r="C233" s="229"/>
      <c r="D233" s="222" t="s">
        <v>373</v>
      </c>
      <c r="E233" s="230" t="s">
        <v>19</v>
      </c>
      <c r="F233" s="231" t="s">
        <v>1567</v>
      </c>
      <c r="G233" s="229"/>
      <c r="H233" s="232">
        <v>0.071999999999999995</v>
      </c>
      <c r="I233" s="233"/>
      <c r="J233" s="229"/>
      <c r="K233" s="229"/>
      <c r="L233" s="234"/>
      <c r="M233" s="252"/>
      <c r="N233" s="253"/>
      <c r="O233" s="253"/>
      <c r="P233" s="253"/>
      <c r="Q233" s="253"/>
      <c r="R233" s="253"/>
      <c r="S233" s="253"/>
      <c r="T233" s="254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8" t="s">
        <v>373</v>
      </c>
      <c r="AU233" s="238" t="s">
        <v>112</v>
      </c>
      <c r="AV233" s="12" t="s">
        <v>78</v>
      </c>
      <c r="AW233" s="12" t="s">
        <v>31</v>
      </c>
      <c r="AX233" s="12" t="s">
        <v>69</v>
      </c>
      <c r="AY233" s="238" t="s">
        <v>154</v>
      </c>
    </row>
    <row r="234" s="14" customFormat="1">
      <c r="A234" s="14"/>
      <c r="B234" s="265"/>
      <c r="C234" s="266"/>
      <c r="D234" s="222" t="s">
        <v>373</v>
      </c>
      <c r="E234" s="267" t="s">
        <v>19</v>
      </c>
      <c r="F234" s="268" t="s">
        <v>1209</v>
      </c>
      <c r="G234" s="266"/>
      <c r="H234" s="269">
        <v>0.071999999999999995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5" t="s">
        <v>373</v>
      </c>
      <c r="AU234" s="275" t="s">
        <v>112</v>
      </c>
      <c r="AV234" s="14" t="s">
        <v>112</v>
      </c>
      <c r="AW234" s="14" t="s">
        <v>31</v>
      </c>
      <c r="AX234" s="14" t="s">
        <v>69</v>
      </c>
      <c r="AY234" s="275" t="s">
        <v>154</v>
      </c>
    </row>
    <row r="235" s="12" customFormat="1">
      <c r="A235" s="12"/>
      <c r="B235" s="228"/>
      <c r="C235" s="229"/>
      <c r="D235" s="222" t="s">
        <v>373</v>
      </c>
      <c r="E235" s="230" t="s">
        <v>19</v>
      </c>
      <c r="F235" s="231" t="s">
        <v>1566</v>
      </c>
      <c r="G235" s="229"/>
      <c r="H235" s="232">
        <v>0.048000000000000001</v>
      </c>
      <c r="I235" s="233"/>
      <c r="J235" s="229"/>
      <c r="K235" s="229"/>
      <c r="L235" s="234"/>
      <c r="M235" s="252"/>
      <c r="N235" s="253"/>
      <c r="O235" s="253"/>
      <c r="P235" s="253"/>
      <c r="Q235" s="253"/>
      <c r="R235" s="253"/>
      <c r="S235" s="253"/>
      <c r="T235" s="254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8" t="s">
        <v>373</v>
      </c>
      <c r="AU235" s="238" t="s">
        <v>112</v>
      </c>
      <c r="AV235" s="12" t="s">
        <v>78</v>
      </c>
      <c r="AW235" s="12" t="s">
        <v>31</v>
      </c>
      <c r="AX235" s="12" t="s">
        <v>69</v>
      </c>
      <c r="AY235" s="238" t="s">
        <v>154</v>
      </c>
    </row>
    <row r="236" s="14" customFormat="1">
      <c r="A236" s="14"/>
      <c r="B236" s="265"/>
      <c r="C236" s="266"/>
      <c r="D236" s="222" t="s">
        <v>373</v>
      </c>
      <c r="E236" s="267" t="s">
        <v>19</v>
      </c>
      <c r="F236" s="268" t="s">
        <v>1209</v>
      </c>
      <c r="G236" s="266"/>
      <c r="H236" s="269">
        <v>0.048000000000000001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5" t="s">
        <v>373</v>
      </c>
      <c r="AU236" s="275" t="s">
        <v>112</v>
      </c>
      <c r="AV236" s="14" t="s">
        <v>112</v>
      </c>
      <c r="AW236" s="14" t="s">
        <v>31</v>
      </c>
      <c r="AX236" s="14" t="s">
        <v>69</v>
      </c>
      <c r="AY236" s="275" t="s">
        <v>154</v>
      </c>
    </row>
    <row r="237" s="15" customFormat="1">
      <c r="A237" s="15"/>
      <c r="B237" s="277"/>
      <c r="C237" s="278"/>
      <c r="D237" s="222" t="s">
        <v>373</v>
      </c>
      <c r="E237" s="279" t="s">
        <v>19</v>
      </c>
      <c r="F237" s="280" t="s">
        <v>1553</v>
      </c>
      <c r="G237" s="278"/>
      <c r="H237" s="281">
        <v>0.16799999999999998</v>
      </c>
      <c r="I237" s="282"/>
      <c r="J237" s="278"/>
      <c r="K237" s="278"/>
      <c r="L237" s="283"/>
      <c r="M237" s="284"/>
      <c r="N237" s="285"/>
      <c r="O237" s="285"/>
      <c r="P237" s="285"/>
      <c r="Q237" s="285"/>
      <c r="R237" s="285"/>
      <c r="S237" s="285"/>
      <c r="T237" s="28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7" t="s">
        <v>373</v>
      </c>
      <c r="AU237" s="287" t="s">
        <v>112</v>
      </c>
      <c r="AV237" s="15" t="s">
        <v>160</v>
      </c>
      <c r="AW237" s="15" t="s">
        <v>31</v>
      </c>
      <c r="AX237" s="15" t="s">
        <v>76</v>
      </c>
      <c r="AY237" s="287" t="s">
        <v>154</v>
      </c>
    </row>
    <row r="238" s="11" customFormat="1" ht="20.88" customHeight="1">
      <c r="A238" s="11"/>
      <c r="B238" s="195"/>
      <c r="C238" s="196"/>
      <c r="D238" s="197" t="s">
        <v>68</v>
      </c>
      <c r="E238" s="248" t="s">
        <v>276</v>
      </c>
      <c r="F238" s="248" t="s">
        <v>1600</v>
      </c>
      <c r="G238" s="196"/>
      <c r="H238" s="196"/>
      <c r="I238" s="199"/>
      <c r="J238" s="249">
        <f>BK238</f>
        <v>0</v>
      </c>
      <c r="K238" s="196"/>
      <c r="L238" s="201"/>
      <c r="M238" s="202"/>
      <c r="N238" s="203"/>
      <c r="O238" s="203"/>
      <c r="P238" s="204">
        <f>SUM(P239:P250)</f>
        <v>0</v>
      </c>
      <c r="Q238" s="203"/>
      <c r="R238" s="204">
        <f>SUM(R239:R250)</f>
        <v>5.4165485499999999</v>
      </c>
      <c r="S238" s="203"/>
      <c r="T238" s="205">
        <f>SUM(T239:T250)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6" t="s">
        <v>76</v>
      </c>
      <c r="AT238" s="207" t="s">
        <v>68</v>
      </c>
      <c r="AU238" s="207" t="s">
        <v>78</v>
      </c>
      <c r="AY238" s="206" t="s">
        <v>154</v>
      </c>
      <c r="BK238" s="208">
        <f>SUM(BK239:BK250)</f>
        <v>0</v>
      </c>
    </row>
    <row r="239" s="2" customFormat="1" ht="16.5" customHeight="1">
      <c r="A239" s="41"/>
      <c r="B239" s="42"/>
      <c r="C239" s="209" t="s">
        <v>212</v>
      </c>
      <c r="D239" s="209" t="s">
        <v>155</v>
      </c>
      <c r="E239" s="210" t="s">
        <v>1601</v>
      </c>
      <c r="F239" s="211" t="s">
        <v>1602</v>
      </c>
      <c r="G239" s="212" t="s">
        <v>1140</v>
      </c>
      <c r="H239" s="213">
        <v>2.165</v>
      </c>
      <c r="I239" s="214"/>
      <c r="J239" s="215">
        <f>ROUND(I239*H239,2)</f>
        <v>0</v>
      </c>
      <c r="K239" s="211" t="s">
        <v>1116</v>
      </c>
      <c r="L239" s="47"/>
      <c r="M239" s="216" t="s">
        <v>19</v>
      </c>
      <c r="N239" s="217" t="s">
        <v>40</v>
      </c>
      <c r="O239" s="87"/>
      <c r="P239" s="218">
        <f>O239*H239</f>
        <v>0</v>
      </c>
      <c r="Q239" s="218">
        <v>2.5018699999999998</v>
      </c>
      <c r="R239" s="218">
        <f>Q239*H239</f>
        <v>5.4165485499999999</v>
      </c>
      <c r="S239" s="218">
        <v>0</v>
      </c>
      <c r="T239" s="219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0" t="s">
        <v>160</v>
      </c>
      <c r="AT239" s="220" t="s">
        <v>155</v>
      </c>
      <c r="AU239" s="220" t="s">
        <v>112</v>
      </c>
      <c r="AY239" s="20" t="s">
        <v>154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20" t="s">
        <v>76</v>
      </c>
      <c r="BK239" s="221">
        <f>ROUND(I239*H239,2)</f>
        <v>0</v>
      </c>
      <c r="BL239" s="20" t="s">
        <v>160</v>
      </c>
      <c r="BM239" s="220" t="s">
        <v>1603</v>
      </c>
    </row>
    <row r="240" s="2" customFormat="1">
      <c r="A240" s="41"/>
      <c r="B240" s="42"/>
      <c r="C240" s="43"/>
      <c r="D240" s="222" t="s">
        <v>162</v>
      </c>
      <c r="E240" s="43"/>
      <c r="F240" s="223" t="s">
        <v>1604</v>
      </c>
      <c r="G240" s="43"/>
      <c r="H240" s="43"/>
      <c r="I240" s="224"/>
      <c r="J240" s="43"/>
      <c r="K240" s="43"/>
      <c r="L240" s="47"/>
      <c r="M240" s="225"/>
      <c r="N240" s="226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162</v>
      </c>
      <c r="AU240" s="20" t="s">
        <v>112</v>
      </c>
    </row>
    <row r="241" s="2" customFormat="1">
      <c r="A241" s="41"/>
      <c r="B241" s="42"/>
      <c r="C241" s="43"/>
      <c r="D241" s="250" t="s">
        <v>1119</v>
      </c>
      <c r="E241" s="43"/>
      <c r="F241" s="251" t="s">
        <v>1605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1119</v>
      </c>
      <c r="AU241" s="20" t="s">
        <v>112</v>
      </c>
    </row>
    <row r="242" s="16" customFormat="1">
      <c r="A242" s="16"/>
      <c r="B242" s="288"/>
      <c r="C242" s="289"/>
      <c r="D242" s="222" t="s">
        <v>373</v>
      </c>
      <c r="E242" s="290" t="s">
        <v>19</v>
      </c>
      <c r="F242" s="291" t="s">
        <v>1560</v>
      </c>
      <c r="G242" s="289"/>
      <c r="H242" s="290" t="s">
        <v>19</v>
      </c>
      <c r="I242" s="292"/>
      <c r="J242" s="289"/>
      <c r="K242" s="289"/>
      <c r="L242" s="293"/>
      <c r="M242" s="294"/>
      <c r="N242" s="295"/>
      <c r="O242" s="295"/>
      <c r="P242" s="295"/>
      <c r="Q242" s="295"/>
      <c r="R242" s="295"/>
      <c r="S242" s="295"/>
      <c r="T242" s="29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97" t="s">
        <v>373</v>
      </c>
      <c r="AU242" s="297" t="s">
        <v>112</v>
      </c>
      <c r="AV242" s="16" t="s">
        <v>76</v>
      </c>
      <c r="AW242" s="16" t="s">
        <v>31</v>
      </c>
      <c r="AX242" s="16" t="s">
        <v>69</v>
      </c>
      <c r="AY242" s="297" t="s">
        <v>154</v>
      </c>
    </row>
    <row r="243" s="12" customFormat="1">
      <c r="A243" s="12"/>
      <c r="B243" s="228"/>
      <c r="C243" s="229"/>
      <c r="D243" s="222" t="s">
        <v>373</v>
      </c>
      <c r="E243" s="230" t="s">
        <v>19</v>
      </c>
      <c r="F243" s="231" t="s">
        <v>1561</v>
      </c>
      <c r="G243" s="229"/>
      <c r="H243" s="232">
        <v>0.71999999999999997</v>
      </c>
      <c r="I243" s="233"/>
      <c r="J243" s="229"/>
      <c r="K243" s="229"/>
      <c r="L243" s="234"/>
      <c r="M243" s="252"/>
      <c r="N243" s="253"/>
      <c r="O243" s="253"/>
      <c r="P243" s="253"/>
      <c r="Q243" s="253"/>
      <c r="R243" s="253"/>
      <c r="S243" s="253"/>
      <c r="T243" s="25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8" t="s">
        <v>373</v>
      </c>
      <c r="AU243" s="238" t="s">
        <v>112</v>
      </c>
      <c r="AV243" s="12" t="s">
        <v>78</v>
      </c>
      <c r="AW243" s="12" t="s">
        <v>31</v>
      </c>
      <c r="AX243" s="12" t="s">
        <v>69</v>
      </c>
      <c r="AY243" s="238" t="s">
        <v>154</v>
      </c>
    </row>
    <row r="244" s="14" customFormat="1">
      <c r="A244" s="14"/>
      <c r="B244" s="265"/>
      <c r="C244" s="266"/>
      <c r="D244" s="222" t="s">
        <v>373</v>
      </c>
      <c r="E244" s="267" t="s">
        <v>19</v>
      </c>
      <c r="F244" s="268" t="s">
        <v>1209</v>
      </c>
      <c r="G244" s="266"/>
      <c r="H244" s="269">
        <v>0.71999999999999997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373</v>
      </c>
      <c r="AU244" s="275" t="s">
        <v>112</v>
      </c>
      <c r="AV244" s="14" t="s">
        <v>112</v>
      </c>
      <c r="AW244" s="14" t="s">
        <v>31</v>
      </c>
      <c r="AX244" s="14" t="s">
        <v>69</v>
      </c>
      <c r="AY244" s="275" t="s">
        <v>154</v>
      </c>
    </row>
    <row r="245" s="12" customFormat="1">
      <c r="A245" s="12"/>
      <c r="B245" s="228"/>
      <c r="C245" s="229"/>
      <c r="D245" s="222" t="s">
        <v>373</v>
      </c>
      <c r="E245" s="230" t="s">
        <v>19</v>
      </c>
      <c r="F245" s="231" t="s">
        <v>1562</v>
      </c>
      <c r="G245" s="229"/>
      <c r="H245" s="232">
        <v>0.86399999999999999</v>
      </c>
      <c r="I245" s="233"/>
      <c r="J245" s="229"/>
      <c r="K245" s="229"/>
      <c r="L245" s="234"/>
      <c r="M245" s="252"/>
      <c r="N245" s="253"/>
      <c r="O245" s="253"/>
      <c r="P245" s="253"/>
      <c r="Q245" s="253"/>
      <c r="R245" s="253"/>
      <c r="S245" s="253"/>
      <c r="T245" s="254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8" t="s">
        <v>373</v>
      </c>
      <c r="AU245" s="238" t="s">
        <v>112</v>
      </c>
      <c r="AV245" s="12" t="s">
        <v>78</v>
      </c>
      <c r="AW245" s="12" t="s">
        <v>31</v>
      </c>
      <c r="AX245" s="12" t="s">
        <v>69</v>
      </c>
      <c r="AY245" s="238" t="s">
        <v>154</v>
      </c>
    </row>
    <row r="246" s="14" customFormat="1">
      <c r="A246" s="14"/>
      <c r="B246" s="265"/>
      <c r="C246" s="266"/>
      <c r="D246" s="222" t="s">
        <v>373</v>
      </c>
      <c r="E246" s="267" t="s">
        <v>19</v>
      </c>
      <c r="F246" s="268" t="s">
        <v>1209</v>
      </c>
      <c r="G246" s="266"/>
      <c r="H246" s="269">
        <v>0.86399999999999999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5" t="s">
        <v>373</v>
      </c>
      <c r="AU246" s="275" t="s">
        <v>112</v>
      </c>
      <c r="AV246" s="14" t="s">
        <v>112</v>
      </c>
      <c r="AW246" s="14" t="s">
        <v>31</v>
      </c>
      <c r="AX246" s="14" t="s">
        <v>69</v>
      </c>
      <c r="AY246" s="275" t="s">
        <v>154</v>
      </c>
    </row>
    <row r="247" s="12" customFormat="1">
      <c r="A247" s="12"/>
      <c r="B247" s="228"/>
      <c r="C247" s="229"/>
      <c r="D247" s="222" t="s">
        <v>373</v>
      </c>
      <c r="E247" s="230" t="s">
        <v>19</v>
      </c>
      <c r="F247" s="231" t="s">
        <v>1563</v>
      </c>
      <c r="G247" s="229"/>
      <c r="H247" s="232">
        <v>0.52800000000000002</v>
      </c>
      <c r="I247" s="233"/>
      <c r="J247" s="229"/>
      <c r="K247" s="229"/>
      <c r="L247" s="234"/>
      <c r="M247" s="252"/>
      <c r="N247" s="253"/>
      <c r="O247" s="253"/>
      <c r="P247" s="253"/>
      <c r="Q247" s="253"/>
      <c r="R247" s="253"/>
      <c r="S247" s="253"/>
      <c r="T247" s="254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8" t="s">
        <v>373</v>
      </c>
      <c r="AU247" s="238" t="s">
        <v>112</v>
      </c>
      <c r="AV247" s="12" t="s">
        <v>78</v>
      </c>
      <c r="AW247" s="12" t="s">
        <v>31</v>
      </c>
      <c r="AX247" s="12" t="s">
        <v>69</v>
      </c>
      <c r="AY247" s="238" t="s">
        <v>154</v>
      </c>
    </row>
    <row r="248" s="14" customFormat="1">
      <c r="A248" s="14"/>
      <c r="B248" s="265"/>
      <c r="C248" s="266"/>
      <c r="D248" s="222" t="s">
        <v>373</v>
      </c>
      <c r="E248" s="267" t="s">
        <v>19</v>
      </c>
      <c r="F248" s="268" t="s">
        <v>1209</v>
      </c>
      <c r="G248" s="266"/>
      <c r="H248" s="269">
        <v>0.52800000000000002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5" t="s">
        <v>373</v>
      </c>
      <c r="AU248" s="275" t="s">
        <v>112</v>
      </c>
      <c r="AV248" s="14" t="s">
        <v>112</v>
      </c>
      <c r="AW248" s="14" t="s">
        <v>31</v>
      </c>
      <c r="AX248" s="14" t="s">
        <v>69</v>
      </c>
      <c r="AY248" s="275" t="s">
        <v>154</v>
      </c>
    </row>
    <row r="249" s="15" customFormat="1">
      <c r="A249" s="15"/>
      <c r="B249" s="277"/>
      <c r="C249" s="278"/>
      <c r="D249" s="222" t="s">
        <v>373</v>
      </c>
      <c r="E249" s="279" t="s">
        <v>19</v>
      </c>
      <c r="F249" s="280" t="s">
        <v>1553</v>
      </c>
      <c r="G249" s="278"/>
      <c r="H249" s="281">
        <v>2.1120000000000001</v>
      </c>
      <c r="I249" s="282"/>
      <c r="J249" s="278"/>
      <c r="K249" s="278"/>
      <c r="L249" s="283"/>
      <c r="M249" s="284"/>
      <c r="N249" s="285"/>
      <c r="O249" s="285"/>
      <c r="P249" s="285"/>
      <c r="Q249" s="285"/>
      <c r="R249" s="285"/>
      <c r="S249" s="285"/>
      <c r="T249" s="28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7" t="s">
        <v>373</v>
      </c>
      <c r="AU249" s="287" t="s">
        <v>112</v>
      </c>
      <c r="AV249" s="15" t="s">
        <v>160</v>
      </c>
      <c r="AW249" s="15" t="s">
        <v>31</v>
      </c>
      <c r="AX249" s="15" t="s">
        <v>76</v>
      </c>
      <c r="AY249" s="287" t="s">
        <v>154</v>
      </c>
    </row>
    <row r="250" s="12" customFormat="1">
      <c r="A250" s="12"/>
      <c r="B250" s="228"/>
      <c r="C250" s="229"/>
      <c r="D250" s="222" t="s">
        <v>373</v>
      </c>
      <c r="E250" s="229"/>
      <c r="F250" s="231" t="s">
        <v>1606</v>
      </c>
      <c r="G250" s="229"/>
      <c r="H250" s="232">
        <v>2.165</v>
      </c>
      <c r="I250" s="233"/>
      <c r="J250" s="229"/>
      <c r="K250" s="229"/>
      <c r="L250" s="234"/>
      <c r="M250" s="252"/>
      <c r="N250" s="253"/>
      <c r="O250" s="253"/>
      <c r="P250" s="253"/>
      <c r="Q250" s="253"/>
      <c r="R250" s="253"/>
      <c r="S250" s="253"/>
      <c r="T250" s="25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8" t="s">
        <v>373</v>
      </c>
      <c r="AU250" s="238" t="s">
        <v>112</v>
      </c>
      <c r="AV250" s="12" t="s">
        <v>78</v>
      </c>
      <c r="AW250" s="12" t="s">
        <v>4</v>
      </c>
      <c r="AX250" s="12" t="s">
        <v>76</v>
      </c>
      <c r="AY250" s="238" t="s">
        <v>154</v>
      </c>
    </row>
    <row r="251" s="11" customFormat="1" ht="22.8" customHeight="1">
      <c r="A251" s="11"/>
      <c r="B251" s="195"/>
      <c r="C251" s="196"/>
      <c r="D251" s="197" t="s">
        <v>68</v>
      </c>
      <c r="E251" s="248" t="s">
        <v>177</v>
      </c>
      <c r="F251" s="248" t="s">
        <v>1607</v>
      </c>
      <c r="G251" s="196"/>
      <c r="H251" s="196"/>
      <c r="I251" s="199"/>
      <c r="J251" s="249">
        <f>BK251</f>
        <v>0</v>
      </c>
      <c r="K251" s="196"/>
      <c r="L251" s="201"/>
      <c r="M251" s="202"/>
      <c r="N251" s="203"/>
      <c r="O251" s="203"/>
      <c r="P251" s="204">
        <f>P252+P291</f>
        <v>0</v>
      </c>
      <c r="Q251" s="203"/>
      <c r="R251" s="204">
        <f>R252+R291</f>
        <v>112.7162</v>
      </c>
      <c r="S251" s="203"/>
      <c r="T251" s="205">
        <f>T252+T291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206" t="s">
        <v>76</v>
      </c>
      <c r="AT251" s="207" t="s">
        <v>68</v>
      </c>
      <c r="AU251" s="207" t="s">
        <v>76</v>
      </c>
      <c r="AY251" s="206" t="s">
        <v>154</v>
      </c>
      <c r="BK251" s="208">
        <f>BK252+BK291</f>
        <v>0</v>
      </c>
    </row>
    <row r="252" s="11" customFormat="1" ht="20.88" customHeight="1">
      <c r="A252" s="11"/>
      <c r="B252" s="195"/>
      <c r="C252" s="196"/>
      <c r="D252" s="197" t="s">
        <v>68</v>
      </c>
      <c r="E252" s="248" t="s">
        <v>585</v>
      </c>
      <c r="F252" s="248" t="s">
        <v>1608</v>
      </c>
      <c r="G252" s="196"/>
      <c r="H252" s="196"/>
      <c r="I252" s="199"/>
      <c r="J252" s="249">
        <f>BK252</f>
        <v>0</v>
      </c>
      <c r="K252" s="196"/>
      <c r="L252" s="201"/>
      <c r="M252" s="202"/>
      <c r="N252" s="203"/>
      <c r="O252" s="203"/>
      <c r="P252" s="204">
        <f>SUM(P253:P290)</f>
        <v>0</v>
      </c>
      <c r="Q252" s="203"/>
      <c r="R252" s="204">
        <f>SUM(R253:R290)</f>
        <v>85.381500000000003</v>
      </c>
      <c r="S252" s="203"/>
      <c r="T252" s="205">
        <f>SUM(T253:T290)</f>
        <v>0</v>
      </c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R252" s="206" t="s">
        <v>76</v>
      </c>
      <c r="AT252" s="207" t="s">
        <v>68</v>
      </c>
      <c r="AU252" s="207" t="s">
        <v>78</v>
      </c>
      <c r="AY252" s="206" t="s">
        <v>154</v>
      </c>
      <c r="BK252" s="208">
        <f>SUM(BK253:BK290)</f>
        <v>0</v>
      </c>
    </row>
    <row r="253" s="2" customFormat="1" ht="16.5" customHeight="1">
      <c r="A253" s="41"/>
      <c r="B253" s="42"/>
      <c r="C253" s="209" t="s">
        <v>223</v>
      </c>
      <c r="D253" s="209" t="s">
        <v>155</v>
      </c>
      <c r="E253" s="210" t="s">
        <v>1609</v>
      </c>
      <c r="F253" s="211" t="s">
        <v>1610</v>
      </c>
      <c r="G253" s="212" t="s">
        <v>1115</v>
      </c>
      <c r="H253" s="213">
        <v>82</v>
      </c>
      <c r="I253" s="214"/>
      <c r="J253" s="215">
        <f>ROUND(I253*H253,2)</f>
        <v>0</v>
      </c>
      <c r="K253" s="211" t="s">
        <v>1116</v>
      </c>
      <c r="L253" s="47"/>
      <c r="M253" s="216" t="s">
        <v>19</v>
      </c>
      <c r="N253" s="217" t="s">
        <v>40</v>
      </c>
      <c r="O253" s="87"/>
      <c r="P253" s="218">
        <f>O253*H253</f>
        <v>0</v>
      </c>
      <c r="Q253" s="218">
        <v>0.23000000000000001</v>
      </c>
      <c r="R253" s="218">
        <f>Q253*H253</f>
        <v>18.859999999999999</v>
      </c>
      <c r="S253" s="218">
        <v>0</v>
      </c>
      <c r="T253" s="21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0" t="s">
        <v>160</v>
      </c>
      <c r="AT253" s="220" t="s">
        <v>155</v>
      </c>
      <c r="AU253" s="220" t="s">
        <v>112</v>
      </c>
      <c r="AY253" s="20" t="s">
        <v>154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20" t="s">
        <v>76</v>
      </c>
      <c r="BK253" s="221">
        <f>ROUND(I253*H253,2)</f>
        <v>0</v>
      </c>
      <c r="BL253" s="20" t="s">
        <v>160</v>
      </c>
      <c r="BM253" s="220" t="s">
        <v>1611</v>
      </c>
    </row>
    <row r="254" s="2" customFormat="1">
      <c r="A254" s="41"/>
      <c r="B254" s="42"/>
      <c r="C254" s="43"/>
      <c r="D254" s="222" t="s">
        <v>162</v>
      </c>
      <c r="E254" s="43"/>
      <c r="F254" s="223" t="s">
        <v>1612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162</v>
      </c>
      <c r="AU254" s="20" t="s">
        <v>112</v>
      </c>
    </row>
    <row r="255" s="2" customFormat="1">
      <c r="A255" s="41"/>
      <c r="B255" s="42"/>
      <c r="C255" s="43"/>
      <c r="D255" s="250" t="s">
        <v>1119</v>
      </c>
      <c r="E255" s="43"/>
      <c r="F255" s="251" t="s">
        <v>1613</v>
      </c>
      <c r="G255" s="43"/>
      <c r="H255" s="43"/>
      <c r="I255" s="224"/>
      <c r="J255" s="43"/>
      <c r="K255" s="43"/>
      <c r="L255" s="47"/>
      <c r="M255" s="225"/>
      <c r="N255" s="22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1119</v>
      </c>
      <c r="AU255" s="20" t="s">
        <v>112</v>
      </c>
    </row>
    <row r="256" s="12" customFormat="1">
      <c r="A256" s="12"/>
      <c r="B256" s="228"/>
      <c r="C256" s="229"/>
      <c r="D256" s="222" t="s">
        <v>373</v>
      </c>
      <c r="E256" s="230" t="s">
        <v>19</v>
      </c>
      <c r="F256" s="231" t="s">
        <v>1614</v>
      </c>
      <c r="G256" s="229"/>
      <c r="H256" s="232">
        <v>70</v>
      </c>
      <c r="I256" s="233"/>
      <c r="J256" s="229"/>
      <c r="K256" s="229"/>
      <c r="L256" s="234"/>
      <c r="M256" s="252"/>
      <c r="N256" s="253"/>
      <c r="O256" s="253"/>
      <c r="P256" s="253"/>
      <c r="Q256" s="253"/>
      <c r="R256" s="253"/>
      <c r="S256" s="253"/>
      <c r="T256" s="254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8" t="s">
        <v>373</v>
      </c>
      <c r="AU256" s="238" t="s">
        <v>112</v>
      </c>
      <c r="AV256" s="12" t="s">
        <v>78</v>
      </c>
      <c r="AW256" s="12" t="s">
        <v>31</v>
      </c>
      <c r="AX256" s="12" t="s">
        <v>69</v>
      </c>
      <c r="AY256" s="238" t="s">
        <v>154</v>
      </c>
    </row>
    <row r="257" s="14" customFormat="1">
      <c r="A257" s="14"/>
      <c r="B257" s="265"/>
      <c r="C257" s="266"/>
      <c r="D257" s="222" t="s">
        <v>373</v>
      </c>
      <c r="E257" s="267" t="s">
        <v>19</v>
      </c>
      <c r="F257" s="268" t="s">
        <v>1209</v>
      </c>
      <c r="G257" s="266"/>
      <c r="H257" s="269">
        <v>70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5" t="s">
        <v>373</v>
      </c>
      <c r="AU257" s="275" t="s">
        <v>112</v>
      </c>
      <c r="AV257" s="14" t="s">
        <v>112</v>
      </c>
      <c r="AW257" s="14" t="s">
        <v>31</v>
      </c>
      <c r="AX257" s="14" t="s">
        <v>69</v>
      </c>
      <c r="AY257" s="275" t="s">
        <v>154</v>
      </c>
    </row>
    <row r="258" s="12" customFormat="1">
      <c r="A258" s="12"/>
      <c r="B258" s="228"/>
      <c r="C258" s="229"/>
      <c r="D258" s="222" t="s">
        <v>373</v>
      </c>
      <c r="E258" s="230" t="s">
        <v>19</v>
      </c>
      <c r="F258" s="231" t="s">
        <v>1615</v>
      </c>
      <c r="G258" s="229"/>
      <c r="H258" s="232">
        <v>12</v>
      </c>
      <c r="I258" s="233"/>
      <c r="J258" s="229"/>
      <c r="K258" s="229"/>
      <c r="L258" s="234"/>
      <c r="M258" s="252"/>
      <c r="N258" s="253"/>
      <c r="O258" s="253"/>
      <c r="P258" s="253"/>
      <c r="Q258" s="253"/>
      <c r="R258" s="253"/>
      <c r="S258" s="253"/>
      <c r="T258" s="254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8" t="s">
        <v>373</v>
      </c>
      <c r="AU258" s="238" t="s">
        <v>112</v>
      </c>
      <c r="AV258" s="12" t="s">
        <v>78</v>
      </c>
      <c r="AW258" s="12" t="s">
        <v>31</v>
      </c>
      <c r="AX258" s="12" t="s">
        <v>69</v>
      </c>
      <c r="AY258" s="238" t="s">
        <v>154</v>
      </c>
    </row>
    <row r="259" s="14" customFormat="1">
      <c r="A259" s="14"/>
      <c r="B259" s="265"/>
      <c r="C259" s="266"/>
      <c r="D259" s="222" t="s">
        <v>373</v>
      </c>
      <c r="E259" s="267" t="s">
        <v>19</v>
      </c>
      <c r="F259" s="268" t="s">
        <v>1209</v>
      </c>
      <c r="G259" s="266"/>
      <c r="H259" s="269">
        <v>12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5" t="s">
        <v>373</v>
      </c>
      <c r="AU259" s="275" t="s">
        <v>112</v>
      </c>
      <c r="AV259" s="14" t="s">
        <v>112</v>
      </c>
      <c r="AW259" s="14" t="s">
        <v>31</v>
      </c>
      <c r="AX259" s="14" t="s">
        <v>69</v>
      </c>
      <c r="AY259" s="275" t="s">
        <v>154</v>
      </c>
    </row>
    <row r="260" s="15" customFormat="1">
      <c r="A260" s="15"/>
      <c r="B260" s="277"/>
      <c r="C260" s="278"/>
      <c r="D260" s="222" t="s">
        <v>373</v>
      </c>
      <c r="E260" s="279" t="s">
        <v>19</v>
      </c>
      <c r="F260" s="280" t="s">
        <v>1553</v>
      </c>
      <c r="G260" s="278"/>
      <c r="H260" s="281">
        <v>82</v>
      </c>
      <c r="I260" s="282"/>
      <c r="J260" s="278"/>
      <c r="K260" s="278"/>
      <c r="L260" s="283"/>
      <c r="M260" s="284"/>
      <c r="N260" s="285"/>
      <c r="O260" s="285"/>
      <c r="P260" s="285"/>
      <c r="Q260" s="285"/>
      <c r="R260" s="285"/>
      <c r="S260" s="285"/>
      <c r="T260" s="28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7" t="s">
        <v>373</v>
      </c>
      <c r="AU260" s="287" t="s">
        <v>112</v>
      </c>
      <c r="AV260" s="15" t="s">
        <v>160</v>
      </c>
      <c r="AW260" s="15" t="s">
        <v>31</v>
      </c>
      <c r="AX260" s="15" t="s">
        <v>76</v>
      </c>
      <c r="AY260" s="287" t="s">
        <v>154</v>
      </c>
    </row>
    <row r="261" s="2" customFormat="1" ht="16.5" customHeight="1">
      <c r="A261" s="41"/>
      <c r="B261" s="42"/>
      <c r="C261" s="209" t="s">
        <v>241</v>
      </c>
      <c r="D261" s="209" t="s">
        <v>155</v>
      </c>
      <c r="E261" s="210" t="s">
        <v>1616</v>
      </c>
      <c r="F261" s="211" t="s">
        <v>1617</v>
      </c>
      <c r="G261" s="212" t="s">
        <v>1115</v>
      </c>
      <c r="H261" s="213">
        <v>82</v>
      </c>
      <c r="I261" s="214"/>
      <c r="J261" s="215">
        <f>ROUND(I261*H261,2)</f>
        <v>0</v>
      </c>
      <c r="K261" s="211" t="s">
        <v>1116</v>
      </c>
      <c r="L261" s="47"/>
      <c r="M261" s="216" t="s">
        <v>19</v>
      </c>
      <c r="N261" s="217" t="s">
        <v>40</v>
      </c>
      <c r="O261" s="87"/>
      <c r="P261" s="218">
        <f>O261*H261</f>
        <v>0</v>
      </c>
      <c r="Q261" s="218">
        <v>0.106</v>
      </c>
      <c r="R261" s="218">
        <f>Q261*H261</f>
        <v>8.6920000000000002</v>
      </c>
      <c r="S261" s="218">
        <v>0</v>
      </c>
      <c r="T261" s="219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0" t="s">
        <v>160</v>
      </c>
      <c r="AT261" s="220" t="s">
        <v>155</v>
      </c>
      <c r="AU261" s="220" t="s">
        <v>112</v>
      </c>
      <c r="AY261" s="20" t="s">
        <v>154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20" t="s">
        <v>76</v>
      </c>
      <c r="BK261" s="221">
        <f>ROUND(I261*H261,2)</f>
        <v>0</v>
      </c>
      <c r="BL261" s="20" t="s">
        <v>160</v>
      </c>
      <c r="BM261" s="220" t="s">
        <v>1618</v>
      </c>
    </row>
    <row r="262" s="2" customFormat="1">
      <c r="A262" s="41"/>
      <c r="B262" s="42"/>
      <c r="C262" s="43"/>
      <c r="D262" s="222" t="s">
        <v>162</v>
      </c>
      <c r="E262" s="43"/>
      <c r="F262" s="223" t="s">
        <v>1619</v>
      </c>
      <c r="G262" s="43"/>
      <c r="H262" s="43"/>
      <c r="I262" s="224"/>
      <c r="J262" s="43"/>
      <c r="K262" s="43"/>
      <c r="L262" s="47"/>
      <c r="M262" s="225"/>
      <c r="N262" s="22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162</v>
      </c>
      <c r="AU262" s="20" t="s">
        <v>112</v>
      </c>
    </row>
    <row r="263" s="2" customFormat="1">
      <c r="A263" s="41"/>
      <c r="B263" s="42"/>
      <c r="C263" s="43"/>
      <c r="D263" s="250" t="s">
        <v>1119</v>
      </c>
      <c r="E263" s="43"/>
      <c r="F263" s="251" t="s">
        <v>1620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1119</v>
      </c>
      <c r="AU263" s="20" t="s">
        <v>112</v>
      </c>
    </row>
    <row r="264" s="12" customFormat="1">
      <c r="A264" s="12"/>
      <c r="B264" s="228"/>
      <c r="C264" s="229"/>
      <c r="D264" s="222" t="s">
        <v>373</v>
      </c>
      <c r="E264" s="230" t="s">
        <v>19</v>
      </c>
      <c r="F264" s="231" t="s">
        <v>1614</v>
      </c>
      <c r="G264" s="229"/>
      <c r="H264" s="232">
        <v>70</v>
      </c>
      <c r="I264" s="233"/>
      <c r="J264" s="229"/>
      <c r="K264" s="229"/>
      <c r="L264" s="234"/>
      <c r="M264" s="252"/>
      <c r="N264" s="253"/>
      <c r="O264" s="253"/>
      <c r="P264" s="253"/>
      <c r="Q264" s="253"/>
      <c r="R264" s="253"/>
      <c r="S264" s="253"/>
      <c r="T264" s="254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8" t="s">
        <v>373</v>
      </c>
      <c r="AU264" s="238" t="s">
        <v>112</v>
      </c>
      <c r="AV264" s="12" t="s">
        <v>78</v>
      </c>
      <c r="AW264" s="12" t="s">
        <v>31</v>
      </c>
      <c r="AX264" s="12" t="s">
        <v>69</v>
      </c>
      <c r="AY264" s="238" t="s">
        <v>154</v>
      </c>
    </row>
    <row r="265" s="14" customFormat="1">
      <c r="A265" s="14"/>
      <c r="B265" s="265"/>
      <c r="C265" s="266"/>
      <c r="D265" s="222" t="s">
        <v>373</v>
      </c>
      <c r="E265" s="267" t="s">
        <v>19</v>
      </c>
      <c r="F265" s="268" t="s">
        <v>1209</v>
      </c>
      <c r="G265" s="266"/>
      <c r="H265" s="269">
        <v>70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5" t="s">
        <v>373</v>
      </c>
      <c r="AU265" s="275" t="s">
        <v>112</v>
      </c>
      <c r="AV265" s="14" t="s">
        <v>112</v>
      </c>
      <c r="AW265" s="14" t="s">
        <v>31</v>
      </c>
      <c r="AX265" s="14" t="s">
        <v>69</v>
      </c>
      <c r="AY265" s="275" t="s">
        <v>154</v>
      </c>
    </row>
    <row r="266" s="12" customFormat="1">
      <c r="A266" s="12"/>
      <c r="B266" s="228"/>
      <c r="C266" s="229"/>
      <c r="D266" s="222" t="s">
        <v>373</v>
      </c>
      <c r="E266" s="230" t="s">
        <v>19</v>
      </c>
      <c r="F266" s="231" t="s">
        <v>1615</v>
      </c>
      <c r="G266" s="229"/>
      <c r="H266" s="232">
        <v>12</v>
      </c>
      <c r="I266" s="233"/>
      <c r="J266" s="229"/>
      <c r="K266" s="229"/>
      <c r="L266" s="234"/>
      <c r="M266" s="252"/>
      <c r="N266" s="253"/>
      <c r="O266" s="253"/>
      <c r="P266" s="253"/>
      <c r="Q266" s="253"/>
      <c r="R266" s="253"/>
      <c r="S266" s="253"/>
      <c r="T266" s="254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8" t="s">
        <v>373</v>
      </c>
      <c r="AU266" s="238" t="s">
        <v>112</v>
      </c>
      <c r="AV266" s="12" t="s">
        <v>78</v>
      </c>
      <c r="AW266" s="12" t="s">
        <v>31</v>
      </c>
      <c r="AX266" s="12" t="s">
        <v>69</v>
      </c>
      <c r="AY266" s="238" t="s">
        <v>154</v>
      </c>
    </row>
    <row r="267" s="14" customFormat="1">
      <c r="A267" s="14"/>
      <c r="B267" s="265"/>
      <c r="C267" s="266"/>
      <c r="D267" s="222" t="s">
        <v>373</v>
      </c>
      <c r="E267" s="267" t="s">
        <v>19</v>
      </c>
      <c r="F267" s="268" t="s">
        <v>1209</v>
      </c>
      <c r="G267" s="266"/>
      <c r="H267" s="269">
        <v>12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5" t="s">
        <v>373</v>
      </c>
      <c r="AU267" s="275" t="s">
        <v>112</v>
      </c>
      <c r="AV267" s="14" t="s">
        <v>112</v>
      </c>
      <c r="AW267" s="14" t="s">
        <v>31</v>
      </c>
      <c r="AX267" s="14" t="s">
        <v>69</v>
      </c>
      <c r="AY267" s="275" t="s">
        <v>154</v>
      </c>
    </row>
    <row r="268" s="15" customFormat="1">
      <c r="A268" s="15"/>
      <c r="B268" s="277"/>
      <c r="C268" s="278"/>
      <c r="D268" s="222" t="s">
        <v>373</v>
      </c>
      <c r="E268" s="279" t="s">
        <v>19</v>
      </c>
      <c r="F268" s="280" t="s">
        <v>1553</v>
      </c>
      <c r="G268" s="278"/>
      <c r="H268" s="281">
        <v>82</v>
      </c>
      <c r="I268" s="282"/>
      <c r="J268" s="278"/>
      <c r="K268" s="278"/>
      <c r="L268" s="283"/>
      <c r="M268" s="284"/>
      <c r="N268" s="285"/>
      <c r="O268" s="285"/>
      <c r="P268" s="285"/>
      <c r="Q268" s="285"/>
      <c r="R268" s="285"/>
      <c r="S268" s="285"/>
      <c r="T268" s="28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7" t="s">
        <v>373</v>
      </c>
      <c r="AU268" s="287" t="s">
        <v>112</v>
      </c>
      <c r="AV268" s="15" t="s">
        <v>160</v>
      </c>
      <c r="AW268" s="15" t="s">
        <v>31</v>
      </c>
      <c r="AX268" s="15" t="s">
        <v>76</v>
      </c>
      <c r="AY268" s="287" t="s">
        <v>154</v>
      </c>
    </row>
    <row r="269" s="2" customFormat="1" ht="16.5" customHeight="1">
      <c r="A269" s="41"/>
      <c r="B269" s="42"/>
      <c r="C269" s="209" t="s">
        <v>236</v>
      </c>
      <c r="D269" s="209" t="s">
        <v>155</v>
      </c>
      <c r="E269" s="210" t="s">
        <v>1621</v>
      </c>
      <c r="F269" s="211" t="s">
        <v>1622</v>
      </c>
      <c r="G269" s="212" t="s">
        <v>1115</v>
      </c>
      <c r="H269" s="213">
        <v>82</v>
      </c>
      <c r="I269" s="214"/>
      <c r="J269" s="215">
        <f>ROUND(I269*H269,2)</f>
        <v>0</v>
      </c>
      <c r="K269" s="211" t="s">
        <v>1116</v>
      </c>
      <c r="L269" s="47"/>
      <c r="M269" s="216" t="s">
        <v>19</v>
      </c>
      <c r="N269" s="217" t="s">
        <v>40</v>
      </c>
      <c r="O269" s="87"/>
      <c r="P269" s="218">
        <f>O269*H269</f>
        <v>0</v>
      </c>
      <c r="Q269" s="218">
        <v>0.19700000000000001</v>
      </c>
      <c r="R269" s="218">
        <f>Q269*H269</f>
        <v>16.154</v>
      </c>
      <c r="S269" s="218">
        <v>0</v>
      </c>
      <c r="T269" s="219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0" t="s">
        <v>160</v>
      </c>
      <c r="AT269" s="220" t="s">
        <v>155</v>
      </c>
      <c r="AU269" s="220" t="s">
        <v>112</v>
      </c>
      <c r="AY269" s="20" t="s">
        <v>154</v>
      </c>
      <c r="BE269" s="221">
        <f>IF(N269="základní",J269,0)</f>
        <v>0</v>
      </c>
      <c r="BF269" s="221">
        <f>IF(N269="snížená",J269,0)</f>
        <v>0</v>
      </c>
      <c r="BG269" s="221">
        <f>IF(N269="zákl. přenesená",J269,0)</f>
        <v>0</v>
      </c>
      <c r="BH269" s="221">
        <f>IF(N269="sníž. přenesená",J269,0)</f>
        <v>0</v>
      </c>
      <c r="BI269" s="221">
        <f>IF(N269="nulová",J269,0)</f>
        <v>0</v>
      </c>
      <c r="BJ269" s="20" t="s">
        <v>76</v>
      </c>
      <c r="BK269" s="221">
        <f>ROUND(I269*H269,2)</f>
        <v>0</v>
      </c>
      <c r="BL269" s="20" t="s">
        <v>160</v>
      </c>
      <c r="BM269" s="220" t="s">
        <v>1623</v>
      </c>
    </row>
    <row r="270" s="2" customFormat="1">
      <c r="A270" s="41"/>
      <c r="B270" s="42"/>
      <c r="C270" s="43"/>
      <c r="D270" s="222" t="s">
        <v>162</v>
      </c>
      <c r="E270" s="43"/>
      <c r="F270" s="223" t="s">
        <v>1624</v>
      </c>
      <c r="G270" s="43"/>
      <c r="H270" s="43"/>
      <c r="I270" s="224"/>
      <c r="J270" s="43"/>
      <c r="K270" s="43"/>
      <c r="L270" s="47"/>
      <c r="M270" s="225"/>
      <c r="N270" s="226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162</v>
      </c>
      <c r="AU270" s="20" t="s">
        <v>112</v>
      </c>
    </row>
    <row r="271" s="2" customFormat="1">
      <c r="A271" s="41"/>
      <c r="B271" s="42"/>
      <c r="C271" s="43"/>
      <c r="D271" s="250" t="s">
        <v>1119</v>
      </c>
      <c r="E271" s="43"/>
      <c r="F271" s="251" t="s">
        <v>1625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1119</v>
      </c>
      <c r="AU271" s="20" t="s">
        <v>112</v>
      </c>
    </row>
    <row r="272" s="12" customFormat="1">
      <c r="A272" s="12"/>
      <c r="B272" s="228"/>
      <c r="C272" s="229"/>
      <c r="D272" s="222" t="s">
        <v>373</v>
      </c>
      <c r="E272" s="230" t="s">
        <v>19</v>
      </c>
      <c r="F272" s="231" t="s">
        <v>1614</v>
      </c>
      <c r="G272" s="229"/>
      <c r="H272" s="232">
        <v>70</v>
      </c>
      <c r="I272" s="233"/>
      <c r="J272" s="229"/>
      <c r="K272" s="229"/>
      <c r="L272" s="234"/>
      <c r="M272" s="252"/>
      <c r="N272" s="253"/>
      <c r="O272" s="253"/>
      <c r="P272" s="253"/>
      <c r="Q272" s="253"/>
      <c r="R272" s="253"/>
      <c r="S272" s="253"/>
      <c r="T272" s="254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8" t="s">
        <v>373</v>
      </c>
      <c r="AU272" s="238" t="s">
        <v>112</v>
      </c>
      <c r="AV272" s="12" t="s">
        <v>78</v>
      </c>
      <c r="AW272" s="12" t="s">
        <v>31</v>
      </c>
      <c r="AX272" s="12" t="s">
        <v>69</v>
      </c>
      <c r="AY272" s="238" t="s">
        <v>154</v>
      </c>
    </row>
    <row r="273" s="14" customFormat="1">
      <c r="A273" s="14"/>
      <c r="B273" s="265"/>
      <c r="C273" s="266"/>
      <c r="D273" s="222" t="s">
        <v>373</v>
      </c>
      <c r="E273" s="267" t="s">
        <v>19</v>
      </c>
      <c r="F273" s="268" t="s">
        <v>1209</v>
      </c>
      <c r="G273" s="266"/>
      <c r="H273" s="269">
        <v>70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5" t="s">
        <v>373</v>
      </c>
      <c r="AU273" s="275" t="s">
        <v>112</v>
      </c>
      <c r="AV273" s="14" t="s">
        <v>112</v>
      </c>
      <c r="AW273" s="14" t="s">
        <v>31</v>
      </c>
      <c r="AX273" s="14" t="s">
        <v>69</v>
      </c>
      <c r="AY273" s="275" t="s">
        <v>154</v>
      </c>
    </row>
    <row r="274" s="12" customFormat="1">
      <c r="A274" s="12"/>
      <c r="B274" s="228"/>
      <c r="C274" s="229"/>
      <c r="D274" s="222" t="s">
        <v>373</v>
      </c>
      <c r="E274" s="230" t="s">
        <v>19</v>
      </c>
      <c r="F274" s="231" t="s">
        <v>1615</v>
      </c>
      <c r="G274" s="229"/>
      <c r="H274" s="232">
        <v>12</v>
      </c>
      <c r="I274" s="233"/>
      <c r="J274" s="229"/>
      <c r="K274" s="229"/>
      <c r="L274" s="234"/>
      <c r="M274" s="252"/>
      <c r="N274" s="253"/>
      <c r="O274" s="253"/>
      <c r="P274" s="253"/>
      <c r="Q274" s="253"/>
      <c r="R274" s="253"/>
      <c r="S274" s="253"/>
      <c r="T274" s="25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8" t="s">
        <v>373</v>
      </c>
      <c r="AU274" s="238" t="s">
        <v>112</v>
      </c>
      <c r="AV274" s="12" t="s">
        <v>78</v>
      </c>
      <c r="AW274" s="12" t="s">
        <v>31</v>
      </c>
      <c r="AX274" s="12" t="s">
        <v>69</v>
      </c>
      <c r="AY274" s="238" t="s">
        <v>154</v>
      </c>
    </row>
    <row r="275" s="14" customFormat="1">
      <c r="A275" s="14"/>
      <c r="B275" s="265"/>
      <c r="C275" s="266"/>
      <c r="D275" s="222" t="s">
        <v>373</v>
      </c>
      <c r="E275" s="267" t="s">
        <v>19</v>
      </c>
      <c r="F275" s="268" t="s">
        <v>1209</v>
      </c>
      <c r="G275" s="266"/>
      <c r="H275" s="269">
        <v>12</v>
      </c>
      <c r="I275" s="270"/>
      <c r="J275" s="266"/>
      <c r="K275" s="266"/>
      <c r="L275" s="271"/>
      <c r="M275" s="272"/>
      <c r="N275" s="273"/>
      <c r="O275" s="273"/>
      <c r="P275" s="273"/>
      <c r="Q275" s="273"/>
      <c r="R275" s="273"/>
      <c r="S275" s="273"/>
      <c r="T275" s="27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5" t="s">
        <v>373</v>
      </c>
      <c r="AU275" s="275" t="s">
        <v>112</v>
      </c>
      <c r="AV275" s="14" t="s">
        <v>112</v>
      </c>
      <c r="AW275" s="14" t="s">
        <v>31</v>
      </c>
      <c r="AX275" s="14" t="s">
        <v>69</v>
      </c>
      <c r="AY275" s="275" t="s">
        <v>154</v>
      </c>
    </row>
    <row r="276" s="15" customFormat="1">
      <c r="A276" s="15"/>
      <c r="B276" s="277"/>
      <c r="C276" s="278"/>
      <c r="D276" s="222" t="s">
        <v>373</v>
      </c>
      <c r="E276" s="279" t="s">
        <v>19</v>
      </c>
      <c r="F276" s="280" t="s">
        <v>1553</v>
      </c>
      <c r="G276" s="278"/>
      <c r="H276" s="281">
        <v>82</v>
      </c>
      <c r="I276" s="282"/>
      <c r="J276" s="278"/>
      <c r="K276" s="278"/>
      <c r="L276" s="283"/>
      <c r="M276" s="284"/>
      <c r="N276" s="285"/>
      <c r="O276" s="285"/>
      <c r="P276" s="285"/>
      <c r="Q276" s="285"/>
      <c r="R276" s="285"/>
      <c r="S276" s="285"/>
      <c r="T276" s="286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7" t="s">
        <v>373</v>
      </c>
      <c r="AU276" s="287" t="s">
        <v>112</v>
      </c>
      <c r="AV276" s="15" t="s">
        <v>160</v>
      </c>
      <c r="AW276" s="15" t="s">
        <v>31</v>
      </c>
      <c r="AX276" s="15" t="s">
        <v>76</v>
      </c>
      <c r="AY276" s="287" t="s">
        <v>154</v>
      </c>
    </row>
    <row r="277" s="2" customFormat="1" ht="16.5" customHeight="1">
      <c r="A277" s="41"/>
      <c r="B277" s="42"/>
      <c r="C277" s="209" t="s">
        <v>247</v>
      </c>
      <c r="D277" s="209" t="s">
        <v>155</v>
      </c>
      <c r="E277" s="210" t="s">
        <v>1626</v>
      </c>
      <c r="F277" s="211" t="s">
        <v>1627</v>
      </c>
      <c r="G277" s="212" t="s">
        <v>1115</v>
      </c>
      <c r="H277" s="213">
        <v>4.5</v>
      </c>
      <c r="I277" s="214"/>
      <c r="J277" s="215">
        <f>ROUND(I277*H277,2)</f>
        <v>0</v>
      </c>
      <c r="K277" s="211" t="s">
        <v>1116</v>
      </c>
      <c r="L277" s="47"/>
      <c r="M277" s="216" t="s">
        <v>19</v>
      </c>
      <c r="N277" s="217" t="s">
        <v>40</v>
      </c>
      <c r="O277" s="87"/>
      <c r="P277" s="218">
        <f>O277*H277</f>
        <v>0</v>
      </c>
      <c r="Q277" s="218">
        <v>0.38700000000000001</v>
      </c>
      <c r="R277" s="218">
        <f>Q277*H277</f>
        <v>1.7415000000000001</v>
      </c>
      <c r="S277" s="218">
        <v>0</v>
      </c>
      <c r="T277" s="219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0" t="s">
        <v>160</v>
      </c>
      <c r="AT277" s="220" t="s">
        <v>155</v>
      </c>
      <c r="AU277" s="220" t="s">
        <v>112</v>
      </c>
      <c r="AY277" s="20" t="s">
        <v>154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20" t="s">
        <v>76</v>
      </c>
      <c r="BK277" s="221">
        <f>ROUND(I277*H277,2)</f>
        <v>0</v>
      </c>
      <c r="BL277" s="20" t="s">
        <v>160</v>
      </c>
      <c r="BM277" s="220" t="s">
        <v>1628</v>
      </c>
    </row>
    <row r="278" s="2" customFormat="1">
      <c r="A278" s="41"/>
      <c r="B278" s="42"/>
      <c r="C278" s="43"/>
      <c r="D278" s="222" t="s">
        <v>162</v>
      </c>
      <c r="E278" s="43"/>
      <c r="F278" s="223" t="s">
        <v>1629</v>
      </c>
      <c r="G278" s="43"/>
      <c r="H278" s="43"/>
      <c r="I278" s="224"/>
      <c r="J278" s="43"/>
      <c r="K278" s="43"/>
      <c r="L278" s="47"/>
      <c r="M278" s="225"/>
      <c r="N278" s="226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162</v>
      </c>
      <c r="AU278" s="20" t="s">
        <v>112</v>
      </c>
    </row>
    <row r="279" s="2" customFormat="1">
      <c r="A279" s="41"/>
      <c r="B279" s="42"/>
      <c r="C279" s="43"/>
      <c r="D279" s="250" t="s">
        <v>1119</v>
      </c>
      <c r="E279" s="43"/>
      <c r="F279" s="251" t="s">
        <v>1630</v>
      </c>
      <c r="G279" s="43"/>
      <c r="H279" s="43"/>
      <c r="I279" s="224"/>
      <c r="J279" s="43"/>
      <c r="K279" s="43"/>
      <c r="L279" s="47"/>
      <c r="M279" s="225"/>
      <c r="N279" s="226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1119</v>
      </c>
      <c r="AU279" s="20" t="s">
        <v>112</v>
      </c>
    </row>
    <row r="280" s="12" customFormat="1">
      <c r="A280" s="12"/>
      <c r="B280" s="228"/>
      <c r="C280" s="229"/>
      <c r="D280" s="222" t="s">
        <v>373</v>
      </c>
      <c r="E280" s="230" t="s">
        <v>19</v>
      </c>
      <c r="F280" s="231" t="s">
        <v>1631</v>
      </c>
      <c r="G280" s="229"/>
      <c r="H280" s="232">
        <v>4.5</v>
      </c>
      <c r="I280" s="233"/>
      <c r="J280" s="229"/>
      <c r="K280" s="229"/>
      <c r="L280" s="234"/>
      <c r="M280" s="252"/>
      <c r="N280" s="253"/>
      <c r="O280" s="253"/>
      <c r="P280" s="253"/>
      <c r="Q280" s="253"/>
      <c r="R280" s="253"/>
      <c r="S280" s="253"/>
      <c r="T280" s="254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8" t="s">
        <v>373</v>
      </c>
      <c r="AU280" s="238" t="s">
        <v>112</v>
      </c>
      <c r="AV280" s="12" t="s">
        <v>78</v>
      </c>
      <c r="AW280" s="12" t="s">
        <v>31</v>
      </c>
      <c r="AX280" s="12" t="s">
        <v>69</v>
      </c>
      <c r="AY280" s="238" t="s">
        <v>154</v>
      </c>
    </row>
    <row r="281" s="14" customFormat="1">
      <c r="A281" s="14"/>
      <c r="B281" s="265"/>
      <c r="C281" s="266"/>
      <c r="D281" s="222" t="s">
        <v>373</v>
      </c>
      <c r="E281" s="267" t="s">
        <v>19</v>
      </c>
      <c r="F281" s="268" t="s">
        <v>1209</v>
      </c>
      <c r="G281" s="266"/>
      <c r="H281" s="269">
        <v>4.5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373</v>
      </c>
      <c r="AU281" s="275" t="s">
        <v>112</v>
      </c>
      <c r="AV281" s="14" t="s">
        <v>112</v>
      </c>
      <c r="AW281" s="14" t="s">
        <v>31</v>
      </c>
      <c r="AX281" s="14" t="s">
        <v>69</v>
      </c>
      <c r="AY281" s="275" t="s">
        <v>154</v>
      </c>
    </row>
    <row r="282" s="15" customFormat="1">
      <c r="A282" s="15"/>
      <c r="B282" s="277"/>
      <c r="C282" s="278"/>
      <c r="D282" s="222" t="s">
        <v>373</v>
      </c>
      <c r="E282" s="279" t="s">
        <v>19</v>
      </c>
      <c r="F282" s="280" t="s">
        <v>1553</v>
      </c>
      <c r="G282" s="278"/>
      <c r="H282" s="281">
        <v>4.5</v>
      </c>
      <c r="I282" s="282"/>
      <c r="J282" s="278"/>
      <c r="K282" s="278"/>
      <c r="L282" s="283"/>
      <c r="M282" s="284"/>
      <c r="N282" s="285"/>
      <c r="O282" s="285"/>
      <c r="P282" s="285"/>
      <c r="Q282" s="285"/>
      <c r="R282" s="285"/>
      <c r="S282" s="285"/>
      <c r="T282" s="28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7" t="s">
        <v>373</v>
      </c>
      <c r="AU282" s="287" t="s">
        <v>112</v>
      </c>
      <c r="AV282" s="15" t="s">
        <v>160</v>
      </c>
      <c r="AW282" s="15" t="s">
        <v>31</v>
      </c>
      <c r="AX282" s="15" t="s">
        <v>76</v>
      </c>
      <c r="AY282" s="287" t="s">
        <v>154</v>
      </c>
    </row>
    <row r="283" s="2" customFormat="1" ht="16.5" customHeight="1">
      <c r="A283" s="41"/>
      <c r="B283" s="42"/>
      <c r="C283" s="209" t="s">
        <v>251</v>
      </c>
      <c r="D283" s="209" t="s">
        <v>155</v>
      </c>
      <c r="E283" s="210" t="s">
        <v>1632</v>
      </c>
      <c r="F283" s="211" t="s">
        <v>1633</v>
      </c>
      <c r="G283" s="212" t="s">
        <v>1115</v>
      </c>
      <c r="H283" s="213">
        <v>82</v>
      </c>
      <c r="I283" s="214"/>
      <c r="J283" s="215">
        <f>ROUND(I283*H283,2)</f>
        <v>0</v>
      </c>
      <c r="K283" s="211" t="s">
        <v>1116</v>
      </c>
      <c r="L283" s="47"/>
      <c r="M283" s="216" t="s">
        <v>19</v>
      </c>
      <c r="N283" s="217" t="s">
        <v>40</v>
      </c>
      <c r="O283" s="87"/>
      <c r="P283" s="218">
        <f>O283*H283</f>
        <v>0</v>
      </c>
      <c r="Q283" s="218">
        <v>0.48699999999999999</v>
      </c>
      <c r="R283" s="218">
        <f>Q283*H283</f>
        <v>39.933999999999998</v>
      </c>
      <c r="S283" s="218">
        <v>0</v>
      </c>
      <c r="T283" s="219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0" t="s">
        <v>160</v>
      </c>
      <c r="AT283" s="220" t="s">
        <v>155</v>
      </c>
      <c r="AU283" s="220" t="s">
        <v>112</v>
      </c>
      <c r="AY283" s="20" t="s">
        <v>154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20" t="s">
        <v>76</v>
      </c>
      <c r="BK283" s="221">
        <f>ROUND(I283*H283,2)</f>
        <v>0</v>
      </c>
      <c r="BL283" s="20" t="s">
        <v>160</v>
      </c>
      <c r="BM283" s="220" t="s">
        <v>1634</v>
      </c>
    </row>
    <row r="284" s="2" customFormat="1">
      <c r="A284" s="41"/>
      <c r="B284" s="42"/>
      <c r="C284" s="43"/>
      <c r="D284" s="222" t="s">
        <v>162</v>
      </c>
      <c r="E284" s="43"/>
      <c r="F284" s="223" t="s">
        <v>1635</v>
      </c>
      <c r="G284" s="43"/>
      <c r="H284" s="43"/>
      <c r="I284" s="224"/>
      <c r="J284" s="43"/>
      <c r="K284" s="43"/>
      <c r="L284" s="47"/>
      <c r="M284" s="225"/>
      <c r="N284" s="226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162</v>
      </c>
      <c r="AU284" s="20" t="s">
        <v>112</v>
      </c>
    </row>
    <row r="285" s="2" customFormat="1">
      <c r="A285" s="41"/>
      <c r="B285" s="42"/>
      <c r="C285" s="43"/>
      <c r="D285" s="250" t="s">
        <v>1119</v>
      </c>
      <c r="E285" s="43"/>
      <c r="F285" s="251" t="s">
        <v>1636</v>
      </c>
      <c r="G285" s="43"/>
      <c r="H285" s="43"/>
      <c r="I285" s="224"/>
      <c r="J285" s="43"/>
      <c r="K285" s="43"/>
      <c r="L285" s="47"/>
      <c r="M285" s="225"/>
      <c r="N285" s="22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1119</v>
      </c>
      <c r="AU285" s="20" t="s">
        <v>112</v>
      </c>
    </row>
    <row r="286" s="12" customFormat="1">
      <c r="A286" s="12"/>
      <c r="B286" s="228"/>
      <c r="C286" s="229"/>
      <c r="D286" s="222" t="s">
        <v>373</v>
      </c>
      <c r="E286" s="230" t="s">
        <v>19</v>
      </c>
      <c r="F286" s="231" t="s">
        <v>1614</v>
      </c>
      <c r="G286" s="229"/>
      <c r="H286" s="232">
        <v>70</v>
      </c>
      <c r="I286" s="233"/>
      <c r="J286" s="229"/>
      <c r="K286" s="229"/>
      <c r="L286" s="234"/>
      <c r="M286" s="252"/>
      <c r="N286" s="253"/>
      <c r="O286" s="253"/>
      <c r="P286" s="253"/>
      <c r="Q286" s="253"/>
      <c r="R286" s="253"/>
      <c r="S286" s="253"/>
      <c r="T286" s="254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8" t="s">
        <v>373</v>
      </c>
      <c r="AU286" s="238" t="s">
        <v>112</v>
      </c>
      <c r="AV286" s="12" t="s">
        <v>78</v>
      </c>
      <c r="AW286" s="12" t="s">
        <v>31</v>
      </c>
      <c r="AX286" s="12" t="s">
        <v>69</v>
      </c>
      <c r="AY286" s="238" t="s">
        <v>154</v>
      </c>
    </row>
    <row r="287" s="14" customFormat="1">
      <c r="A287" s="14"/>
      <c r="B287" s="265"/>
      <c r="C287" s="266"/>
      <c r="D287" s="222" t="s">
        <v>373</v>
      </c>
      <c r="E287" s="267" t="s">
        <v>19</v>
      </c>
      <c r="F287" s="268" t="s">
        <v>1209</v>
      </c>
      <c r="G287" s="266"/>
      <c r="H287" s="269">
        <v>70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5" t="s">
        <v>373</v>
      </c>
      <c r="AU287" s="275" t="s">
        <v>112</v>
      </c>
      <c r="AV287" s="14" t="s">
        <v>112</v>
      </c>
      <c r="AW287" s="14" t="s">
        <v>31</v>
      </c>
      <c r="AX287" s="14" t="s">
        <v>69</v>
      </c>
      <c r="AY287" s="275" t="s">
        <v>154</v>
      </c>
    </row>
    <row r="288" s="12" customFormat="1">
      <c r="A288" s="12"/>
      <c r="B288" s="228"/>
      <c r="C288" s="229"/>
      <c r="D288" s="222" t="s">
        <v>373</v>
      </c>
      <c r="E288" s="230" t="s">
        <v>19</v>
      </c>
      <c r="F288" s="231" t="s">
        <v>1615</v>
      </c>
      <c r="G288" s="229"/>
      <c r="H288" s="232">
        <v>12</v>
      </c>
      <c r="I288" s="233"/>
      <c r="J288" s="229"/>
      <c r="K288" s="229"/>
      <c r="L288" s="234"/>
      <c r="M288" s="252"/>
      <c r="N288" s="253"/>
      <c r="O288" s="253"/>
      <c r="P288" s="253"/>
      <c r="Q288" s="253"/>
      <c r="R288" s="253"/>
      <c r="S288" s="253"/>
      <c r="T288" s="254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8" t="s">
        <v>373</v>
      </c>
      <c r="AU288" s="238" t="s">
        <v>112</v>
      </c>
      <c r="AV288" s="12" t="s">
        <v>78</v>
      </c>
      <c r="AW288" s="12" t="s">
        <v>31</v>
      </c>
      <c r="AX288" s="12" t="s">
        <v>69</v>
      </c>
      <c r="AY288" s="238" t="s">
        <v>154</v>
      </c>
    </row>
    <row r="289" s="14" customFormat="1">
      <c r="A289" s="14"/>
      <c r="B289" s="265"/>
      <c r="C289" s="266"/>
      <c r="D289" s="222" t="s">
        <v>373</v>
      </c>
      <c r="E289" s="267" t="s">
        <v>19</v>
      </c>
      <c r="F289" s="268" t="s">
        <v>1209</v>
      </c>
      <c r="G289" s="266"/>
      <c r="H289" s="269">
        <v>12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5" t="s">
        <v>373</v>
      </c>
      <c r="AU289" s="275" t="s">
        <v>112</v>
      </c>
      <c r="AV289" s="14" t="s">
        <v>112</v>
      </c>
      <c r="AW289" s="14" t="s">
        <v>31</v>
      </c>
      <c r="AX289" s="14" t="s">
        <v>69</v>
      </c>
      <c r="AY289" s="275" t="s">
        <v>154</v>
      </c>
    </row>
    <row r="290" s="15" customFormat="1">
      <c r="A290" s="15"/>
      <c r="B290" s="277"/>
      <c r="C290" s="278"/>
      <c r="D290" s="222" t="s">
        <v>373</v>
      </c>
      <c r="E290" s="279" t="s">
        <v>19</v>
      </c>
      <c r="F290" s="280" t="s">
        <v>1553</v>
      </c>
      <c r="G290" s="278"/>
      <c r="H290" s="281">
        <v>82</v>
      </c>
      <c r="I290" s="282"/>
      <c r="J290" s="278"/>
      <c r="K290" s="278"/>
      <c r="L290" s="283"/>
      <c r="M290" s="284"/>
      <c r="N290" s="285"/>
      <c r="O290" s="285"/>
      <c r="P290" s="285"/>
      <c r="Q290" s="285"/>
      <c r="R290" s="285"/>
      <c r="S290" s="285"/>
      <c r="T290" s="28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87" t="s">
        <v>373</v>
      </c>
      <c r="AU290" s="287" t="s">
        <v>112</v>
      </c>
      <c r="AV290" s="15" t="s">
        <v>160</v>
      </c>
      <c r="AW290" s="15" t="s">
        <v>31</v>
      </c>
      <c r="AX290" s="15" t="s">
        <v>76</v>
      </c>
      <c r="AY290" s="287" t="s">
        <v>154</v>
      </c>
    </row>
    <row r="291" s="11" customFormat="1" ht="20.88" customHeight="1">
      <c r="A291" s="11"/>
      <c r="B291" s="195"/>
      <c r="C291" s="196"/>
      <c r="D291" s="197" t="s">
        <v>68</v>
      </c>
      <c r="E291" s="248" t="s">
        <v>600</v>
      </c>
      <c r="F291" s="248" t="s">
        <v>1637</v>
      </c>
      <c r="G291" s="196"/>
      <c r="H291" s="196"/>
      <c r="I291" s="199"/>
      <c r="J291" s="249">
        <f>BK291</f>
        <v>0</v>
      </c>
      <c r="K291" s="196"/>
      <c r="L291" s="201"/>
      <c r="M291" s="202"/>
      <c r="N291" s="203"/>
      <c r="O291" s="203"/>
      <c r="P291" s="204">
        <f>SUM(P292:P307)</f>
        <v>0</v>
      </c>
      <c r="Q291" s="203"/>
      <c r="R291" s="204">
        <f>SUM(R292:R307)</f>
        <v>27.334700000000002</v>
      </c>
      <c r="S291" s="203"/>
      <c r="T291" s="205">
        <f>SUM(T292:T307)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206" t="s">
        <v>76</v>
      </c>
      <c r="AT291" s="207" t="s">
        <v>68</v>
      </c>
      <c r="AU291" s="207" t="s">
        <v>78</v>
      </c>
      <c r="AY291" s="206" t="s">
        <v>154</v>
      </c>
      <c r="BK291" s="208">
        <f>SUM(BK292:BK307)</f>
        <v>0</v>
      </c>
    </row>
    <row r="292" s="2" customFormat="1" ht="16.5" customHeight="1">
      <c r="A292" s="41"/>
      <c r="B292" s="42"/>
      <c r="C292" s="209" t="s">
        <v>7</v>
      </c>
      <c r="D292" s="209" t="s">
        <v>155</v>
      </c>
      <c r="E292" s="210" t="s">
        <v>1638</v>
      </c>
      <c r="F292" s="211" t="s">
        <v>1639</v>
      </c>
      <c r="G292" s="212" t="s">
        <v>1115</v>
      </c>
      <c r="H292" s="213">
        <v>82</v>
      </c>
      <c r="I292" s="214"/>
      <c r="J292" s="215">
        <f>ROUND(I292*H292,2)</f>
        <v>0</v>
      </c>
      <c r="K292" s="211" t="s">
        <v>1116</v>
      </c>
      <c r="L292" s="47"/>
      <c r="M292" s="216" t="s">
        <v>19</v>
      </c>
      <c r="N292" s="217" t="s">
        <v>40</v>
      </c>
      <c r="O292" s="87"/>
      <c r="P292" s="218">
        <f>O292*H292</f>
        <v>0</v>
      </c>
      <c r="Q292" s="218">
        <v>0.11303000000000001</v>
      </c>
      <c r="R292" s="218">
        <f>Q292*H292</f>
        <v>9.268460000000001</v>
      </c>
      <c r="S292" s="218">
        <v>0</v>
      </c>
      <c r="T292" s="219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0" t="s">
        <v>160</v>
      </c>
      <c r="AT292" s="220" t="s">
        <v>155</v>
      </c>
      <c r="AU292" s="220" t="s">
        <v>112</v>
      </c>
      <c r="AY292" s="20" t="s">
        <v>154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20" t="s">
        <v>76</v>
      </c>
      <c r="BK292" s="221">
        <f>ROUND(I292*H292,2)</f>
        <v>0</v>
      </c>
      <c r="BL292" s="20" t="s">
        <v>160</v>
      </c>
      <c r="BM292" s="220" t="s">
        <v>1640</v>
      </c>
    </row>
    <row r="293" s="2" customFormat="1">
      <c r="A293" s="41"/>
      <c r="B293" s="42"/>
      <c r="C293" s="43"/>
      <c r="D293" s="222" t="s">
        <v>162</v>
      </c>
      <c r="E293" s="43"/>
      <c r="F293" s="223" t="s">
        <v>1641</v>
      </c>
      <c r="G293" s="43"/>
      <c r="H293" s="43"/>
      <c r="I293" s="224"/>
      <c r="J293" s="43"/>
      <c r="K293" s="43"/>
      <c r="L293" s="47"/>
      <c r="M293" s="225"/>
      <c r="N293" s="226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162</v>
      </c>
      <c r="AU293" s="20" t="s">
        <v>112</v>
      </c>
    </row>
    <row r="294" s="2" customFormat="1">
      <c r="A294" s="41"/>
      <c r="B294" s="42"/>
      <c r="C294" s="43"/>
      <c r="D294" s="250" t="s">
        <v>1119</v>
      </c>
      <c r="E294" s="43"/>
      <c r="F294" s="251" t="s">
        <v>1642</v>
      </c>
      <c r="G294" s="43"/>
      <c r="H294" s="43"/>
      <c r="I294" s="224"/>
      <c r="J294" s="43"/>
      <c r="K294" s="43"/>
      <c r="L294" s="47"/>
      <c r="M294" s="225"/>
      <c r="N294" s="226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1119</v>
      </c>
      <c r="AU294" s="20" t="s">
        <v>112</v>
      </c>
    </row>
    <row r="295" s="12" customFormat="1">
      <c r="A295" s="12"/>
      <c r="B295" s="228"/>
      <c r="C295" s="229"/>
      <c r="D295" s="222" t="s">
        <v>373</v>
      </c>
      <c r="E295" s="230" t="s">
        <v>19</v>
      </c>
      <c r="F295" s="231" t="s">
        <v>1643</v>
      </c>
      <c r="G295" s="229"/>
      <c r="H295" s="232">
        <v>70</v>
      </c>
      <c r="I295" s="233"/>
      <c r="J295" s="229"/>
      <c r="K295" s="229"/>
      <c r="L295" s="234"/>
      <c r="M295" s="252"/>
      <c r="N295" s="253"/>
      <c r="O295" s="253"/>
      <c r="P295" s="253"/>
      <c r="Q295" s="253"/>
      <c r="R295" s="253"/>
      <c r="S295" s="253"/>
      <c r="T295" s="25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8" t="s">
        <v>373</v>
      </c>
      <c r="AU295" s="238" t="s">
        <v>112</v>
      </c>
      <c r="AV295" s="12" t="s">
        <v>78</v>
      </c>
      <c r="AW295" s="12" t="s">
        <v>31</v>
      </c>
      <c r="AX295" s="12" t="s">
        <v>69</v>
      </c>
      <c r="AY295" s="238" t="s">
        <v>154</v>
      </c>
    </row>
    <row r="296" s="14" customFormat="1">
      <c r="A296" s="14"/>
      <c r="B296" s="265"/>
      <c r="C296" s="266"/>
      <c r="D296" s="222" t="s">
        <v>373</v>
      </c>
      <c r="E296" s="267" t="s">
        <v>19</v>
      </c>
      <c r="F296" s="268" t="s">
        <v>1209</v>
      </c>
      <c r="G296" s="266"/>
      <c r="H296" s="269">
        <v>70</v>
      </c>
      <c r="I296" s="270"/>
      <c r="J296" s="266"/>
      <c r="K296" s="266"/>
      <c r="L296" s="271"/>
      <c r="M296" s="272"/>
      <c r="N296" s="273"/>
      <c r="O296" s="273"/>
      <c r="P296" s="273"/>
      <c r="Q296" s="273"/>
      <c r="R296" s="273"/>
      <c r="S296" s="273"/>
      <c r="T296" s="27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5" t="s">
        <v>373</v>
      </c>
      <c r="AU296" s="275" t="s">
        <v>112</v>
      </c>
      <c r="AV296" s="14" t="s">
        <v>112</v>
      </c>
      <c r="AW296" s="14" t="s">
        <v>31</v>
      </c>
      <c r="AX296" s="14" t="s">
        <v>69</v>
      </c>
      <c r="AY296" s="275" t="s">
        <v>154</v>
      </c>
    </row>
    <row r="297" s="12" customFormat="1">
      <c r="A297" s="12"/>
      <c r="B297" s="228"/>
      <c r="C297" s="229"/>
      <c r="D297" s="222" t="s">
        <v>373</v>
      </c>
      <c r="E297" s="230" t="s">
        <v>19</v>
      </c>
      <c r="F297" s="231" t="s">
        <v>1615</v>
      </c>
      <c r="G297" s="229"/>
      <c r="H297" s="232">
        <v>12</v>
      </c>
      <c r="I297" s="233"/>
      <c r="J297" s="229"/>
      <c r="K297" s="229"/>
      <c r="L297" s="234"/>
      <c r="M297" s="252"/>
      <c r="N297" s="253"/>
      <c r="O297" s="253"/>
      <c r="P297" s="253"/>
      <c r="Q297" s="253"/>
      <c r="R297" s="253"/>
      <c r="S297" s="253"/>
      <c r="T297" s="25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8" t="s">
        <v>373</v>
      </c>
      <c r="AU297" s="238" t="s">
        <v>112</v>
      </c>
      <c r="AV297" s="12" t="s">
        <v>78</v>
      </c>
      <c r="AW297" s="12" t="s">
        <v>31</v>
      </c>
      <c r="AX297" s="12" t="s">
        <v>69</v>
      </c>
      <c r="AY297" s="238" t="s">
        <v>154</v>
      </c>
    </row>
    <row r="298" s="14" customFormat="1">
      <c r="A298" s="14"/>
      <c r="B298" s="265"/>
      <c r="C298" s="266"/>
      <c r="D298" s="222" t="s">
        <v>373</v>
      </c>
      <c r="E298" s="267" t="s">
        <v>19</v>
      </c>
      <c r="F298" s="268" t="s">
        <v>1209</v>
      </c>
      <c r="G298" s="266"/>
      <c r="H298" s="269">
        <v>12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5" t="s">
        <v>373</v>
      </c>
      <c r="AU298" s="275" t="s">
        <v>112</v>
      </c>
      <c r="AV298" s="14" t="s">
        <v>112</v>
      </c>
      <c r="AW298" s="14" t="s">
        <v>31</v>
      </c>
      <c r="AX298" s="14" t="s">
        <v>69</v>
      </c>
      <c r="AY298" s="275" t="s">
        <v>154</v>
      </c>
    </row>
    <row r="299" s="15" customFormat="1">
      <c r="A299" s="15"/>
      <c r="B299" s="277"/>
      <c r="C299" s="278"/>
      <c r="D299" s="222" t="s">
        <v>373</v>
      </c>
      <c r="E299" s="279" t="s">
        <v>19</v>
      </c>
      <c r="F299" s="280" t="s">
        <v>1553</v>
      </c>
      <c r="G299" s="278"/>
      <c r="H299" s="281">
        <v>82</v>
      </c>
      <c r="I299" s="282"/>
      <c r="J299" s="278"/>
      <c r="K299" s="278"/>
      <c r="L299" s="283"/>
      <c r="M299" s="284"/>
      <c r="N299" s="285"/>
      <c r="O299" s="285"/>
      <c r="P299" s="285"/>
      <c r="Q299" s="285"/>
      <c r="R299" s="285"/>
      <c r="S299" s="285"/>
      <c r="T299" s="286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7" t="s">
        <v>373</v>
      </c>
      <c r="AU299" s="287" t="s">
        <v>112</v>
      </c>
      <c r="AV299" s="15" t="s">
        <v>160</v>
      </c>
      <c r="AW299" s="15" t="s">
        <v>31</v>
      </c>
      <c r="AX299" s="15" t="s">
        <v>76</v>
      </c>
      <c r="AY299" s="287" t="s">
        <v>154</v>
      </c>
    </row>
    <row r="300" s="2" customFormat="1" ht="16.5" customHeight="1">
      <c r="A300" s="41"/>
      <c r="B300" s="42"/>
      <c r="C300" s="255" t="s">
        <v>254</v>
      </c>
      <c r="D300" s="255" t="s">
        <v>170</v>
      </c>
      <c r="E300" s="256" t="s">
        <v>1644</v>
      </c>
      <c r="F300" s="257" t="s">
        <v>1645</v>
      </c>
      <c r="G300" s="258" t="s">
        <v>1115</v>
      </c>
      <c r="H300" s="259">
        <v>83.640000000000001</v>
      </c>
      <c r="I300" s="260"/>
      <c r="J300" s="261">
        <f>ROUND(I300*H300,2)</f>
        <v>0</v>
      </c>
      <c r="K300" s="257" t="s">
        <v>322</v>
      </c>
      <c r="L300" s="262"/>
      <c r="M300" s="263" t="s">
        <v>19</v>
      </c>
      <c r="N300" s="264" t="s">
        <v>40</v>
      </c>
      <c r="O300" s="87"/>
      <c r="P300" s="218">
        <f>O300*H300</f>
        <v>0</v>
      </c>
      <c r="Q300" s="218">
        <v>0.216</v>
      </c>
      <c r="R300" s="218">
        <f>Q300*H300</f>
        <v>18.066240000000001</v>
      </c>
      <c r="S300" s="218">
        <v>0</v>
      </c>
      <c r="T300" s="219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0" t="s">
        <v>197</v>
      </c>
      <c r="AT300" s="220" t="s">
        <v>170</v>
      </c>
      <c r="AU300" s="220" t="s">
        <v>112</v>
      </c>
      <c r="AY300" s="20" t="s">
        <v>154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20" t="s">
        <v>76</v>
      </c>
      <c r="BK300" s="221">
        <f>ROUND(I300*H300,2)</f>
        <v>0</v>
      </c>
      <c r="BL300" s="20" t="s">
        <v>160</v>
      </c>
      <c r="BM300" s="220" t="s">
        <v>1646</v>
      </c>
    </row>
    <row r="301" s="2" customFormat="1">
      <c r="A301" s="41"/>
      <c r="B301" s="42"/>
      <c r="C301" s="43"/>
      <c r="D301" s="222" t="s">
        <v>162</v>
      </c>
      <c r="E301" s="43"/>
      <c r="F301" s="223" t="s">
        <v>1645</v>
      </c>
      <c r="G301" s="43"/>
      <c r="H301" s="43"/>
      <c r="I301" s="224"/>
      <c r="J301" s="43"/>
      <c r="K301" s="43"/>
      <c r="L301" s="47"/>
      <c r="M301" s="225"/>
      <c r="N301" s="226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162</v>
      </c>
      <c r="AU301" s="20" t="s">
        <v>112</v>
      </c>
    </row>
    <row r="302" s="12" customFormat="1">
      <c r="A302" s="12"/>
      <c r="B302" s="228"/>
      <c r="C302" s="229"/>
      <c r="D302" s="222" t="s">
        <v>373</v>
      </c>
      <c r="E302" s="230" t="s">
        <v>19</v>
      </c>
      <c r="F302" s="231" t="s">
        <v>1643</v>
      </c>
      <c r="G302" s="229"/>
      <c r="H302" s="232">
        <v>70</v>
      </c>
      <c r="I302" s="233"/>
      <c r="J302" s="229"/>
      <c r="K302" s="229"/>
      <c r="L302" s="234"/>
      <c r="M302" s="252"/>
      <c r="N302" s="253"/>
      <c r="O302" s="253"/>
      <c r="P302" s="253"/>
      <c r="Q302" s="253"/>
      <c r="R302" s="253"/>
      <c r="S302" s="253"/>
      <c r="T302" s="254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8" t="s">
        <v>373</v>
      </c>
      <c r="AU302" s="238" t="s">
        <v>112</v>
      </c>
      <c r="AV302" s="12" t="s">
        <v>78</v>
      </c>
      <c r="AW302" s="12" t="s">
        <v>31</v>
      </c>
      <c r="AX302" s="12" t="s">
        <v>69</v>
      </c>
      <c r="AY302" s="238" t="s">
        <v>154</v>
      </c>
    </row>
    <row r="303" s="14" customFormat="1">
      <c r="A303" s="14"/>
      <c r="B303" s="265"/>
      <c r="C303" s="266"/>
      <c r="D303" s="222" t="s">
        <v>373</v>
      </c>
      <c r="E303" s="267" t="s">
        <v>19</v>
      </c>
      <c r="F303" s="268" t="s">
        <v>1209</v>
      </c>
      <c r="G303" s="266"/>
      <c r="H303" s="269">
        <v>70</v>
      </c>
      <c r="I303" s="270"/>
      <c r="J303" s="266"/>
      <c r="K303" s="266"/>
      <c r="L303" s="271"/>
      <c r="M303" s="272"/>
      <c r="N303" s="273"/>
      <c r="O303" s="273"/>
      <c r="P303" s="273"/>
      <c r="Q303" s="273"/>
      <c r="R303" s="273"/>
      <c r="S303" s="273"/>
      <c r="T303" s="27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5" t="s">
        <v>373</v>
      </c>
      <c r="AU303" s="275" t="s">
        <v>112</v>
      </c>
      <c r="AV303" s="14" t="s">
        <v>112</v>
      </c>
      <c r="AW303" s="14" t="s">
        <v>31</v>
      </c>
      <c r="AX303" s="14" t="s">
        <v>69</v>
      </c>
      <c r="AY303" s="275" t="s">
        <v>154</v>
      </c>
    </row>
    <row r="304" s="12" customFormat="1">
      <c r="A304" s="12"/>
      <c r="B304" s="228"/>
      <c r="C304" s="229"/>
      <c r="D304" s="222" t="s">
        <v>373</v>
      </c>
      <c r="E304" s="230" t="s">
        <v>19</v>
      </c>
      <c r="F304" s="231" t="s">
        <v>1615</v>
      </c>
      <c r="G304" s="229"/>
      <c r="H304" s="232">
        <v>12</v>
      </c>
      <c r="I304" s="233"/>
      <c r="J304" s="229"/>
      <c r="K304" s="229"/>
      <c r="L304" s="234"/>
      <c r="M304" s="252"/>
      <c r="N304" s="253"/>
      <c r="O304" s="253"/>
      <c r="P304" s="253"/>
      <c r="Q304" s="253"/>
      <c r="R304" s="253"/>
      <c r="S304" s="253"/>
      <c r="T304" s="254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38" t="s">
        <v>373</v>
      </c>
      <c r="AU304" s="238" t="s">
        <v>112</v>
      </c>
      <c r="AV304" s="12" t="s">
        <v>78</v>
      </c>
      <c r="AW304" s="12" t="s">
        <v>31</v>
      </c>
      <c r="AX304" s="12" t="s">
        <v>69</v>
      </c>
      <c r="AY304" s="238" t="s">
        <v>154</v>
      </c>
    </row>
    <row r="305" s="14" customFormat="1">
      <c r="A305" s="14"/>
      <c r="B305" s="265"/>
      <c r="C305" s="266"/>
      <c r="D305" s="222" t="s">
        <v>373</v>
      </c>
      <c r="E305" s="267" t="s">
        <v>19</v>
      </c>
      <c r="F305" s="268" t="s">
        <v>1209</v>
      </c>
      <c r="G305" s="266"/>
      <c r="H305" s="269">
        <v>12</v>
      </c>
      <c r="I305" s="270"/>
      <c r="J305" s="266"/>
      <c r="K305" s="266"/>
      <c r="L305" s="271"/>
      <c r="M305" s="272"/>
      <c r="N305" s="273"/>
      <c r="O305" s="273"/>
      <c r="P305" s="273"/>
      <c r="Q305" s="273"/>
      <c r="R305" s="273"/>
      <c r="S305" s="273"/>
      <c r="T305" s="27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5" t="s">
        <v>373</v>
      </c>
      <c r="AU305" s="275" t="s">
        <v>112</v>
      </c>
      <c r="AV305" s="14" t="s">
        <v>112</v>
      </c>
      <c r="AW305" s="14" t="s">
        <v>31</v>
      </c>
      <c r="AX305" s="14" t="s">
        <v>69</v>
      </c>
      <c r="AY305" s="275" t="s">
        <v>154</v>
      </c>
    </row>
    <row r="306" s="15" customFormat="1">
      <c r="A306" s="15"/>
      <c r="B306" s="277"/>
      <c r="C306" s="278"/>
      <c r="D306" s="222" t="s">
        <v>373</v>
      </c>
      <c r="E306" s="279" t="s">
        <v>19</v>
      </c>
      <c r="F306" s="280" t="s">
        <v>1553</v>
      </c>
      <c r="G306" s="278"/>
      <c r="H306" s="281">
        <v>82</v>
      </c>
      <c r="I306" s="282"/>
      <c r="J306" s="278"/>
      <c r="K306" s="278"/>
      <c r="L306" s="283"/>
      <c r="M306" s="284"/>
      <c r="N306" s="285"/>
      <c r="O306" s="285"/>
      <c r="P306" s="285"/>
      <c r="Q306" s="285"/>
      <c r="R306" s="285"/>
      <c r="S306" s="285"/>
      <c r="T306" s="28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87" t="s">
        <v>373</v>
      </c>
      <c r="AU306" s="287" t="s">
        <v>112</v>
      </c>
      <c r="AV306" s="15" t="s">
        <v>160</v>
      </c>
      <c r="AW306" s="15" t="s">
        <v>31</v>
      </c>
      <c r="AX306" s="15" t="s">
        <v>76</v>
      </c>
      <c r="AY306" s="287" t="s">
        <v>154</v>
      </c>
    </row>
    <row r="307" s="12" customFormat="1">
      <c r="A307" s="12"/>
      <c r="B307" s="228"/>
      <c r="C307" s="229"/>
      <c r="D307" s="222" t="s">
        <v>373</v>
      </c>
      <c r="E307" s="229"/>
      <c r="F307" s="231" t="s">
        <v>1647</v>
      </c>
      <c r="G307" s="229"/>
      <c r="H307" s="232">
        <v>83.640000000000001</v>
      </c>
      <c r="I307" s="233"/>
      <c r="J307" s="229"/>
      <c r="K307" s="229"/>
      <c r="L307" s="234"/>
      <c r="M307" s="252"/>
      <c r="N307" s="253"/>
      <c r="O307" s="253"/>
      <c r="P307" s="253"/>
      <c r="Q307" s="253"/>
      <c r="R307" s="253"/>
      <c r="S307" s="253"/>
      <c r="T307" s="25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8" t="s">
        <v>373</v>
      </c>
      <c r="AU307" s="238" t="s">
        <v>112</v>
      </c>
      <c r="AV307" s="12" t="s">
        <v>78</v>
      </c>
      <c r="AW307" s="12" t="s">
        <v>4</v>
      </c>
      <c r="AX307" s="12" t="s">
        <v>76</v>
      </c>
      <c r="AY307" s="238" t="s">
        <v>154</v>
      </c>
    </row>
    <row r="308" s="11" customFormat="1" ht="22.8" customHeight="1">
      <c r="A308" s="11"/>
      <c r="B308" s="195"/>
      <c r="C308" s="196"/>
      <c r="D308" s="197" t="s">
        <v>68</v>
      </c>
      <c r="E308" s="248" t="s">
        <v>182</v>
      </c>
      <c r="F308" s="248" t="s">
        <v>1648</v>
      </c>
      <c r="G308" s="196"/>
      <c r="H308" s="196"/>
      <c r="I308" s="199"/>
      <c r="J308" s="249">
        <f>BK308</f>
        <v>0</v>
      </c>
      <c r="K308" s="196"/>
      <c r="L308" s="201"/>
      <c r="M308" s="202"/>
      <c r="N308" s="203"/>
      <c r="O308" s="203"/>
      <c r="P308" s="204">
        <f>P309</f>
        <v>0</v>
      </c>
      <c r="Q308" s="203"/>
      <c r="R308" s="204">
        <f>R309</f>
        <v>1.5599099999999999</v>
      </c>
      <c r="S308" s="203"/>
      <c r="T308" s="205">
        <f>T309</f>
        <v>0</v>
      </c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  <c r="AE308" s="11"/>
      <c r="AR308" s="206" t="s">
        <v>76</v>
      </c>
      <c r="AT308" s="207" t="s">
        <v>68</v>
      </c>
      <c r="AU308" s="207" t="s">
        <v>76</v>
      </c>
      <c r="AY308" s="206" t="s">
        <v>154</v>
      </c>
      <c r="BK308" s="208">
        <f>BK309</f>
        <v>0</v>
      </c>
    </row>
    <row r="309" s="11" customFormat="1" ht="20.88" customHeight="1">
      <c r="A309" s="11"/>
      <c r="B309" s="195"/>
      <c r="C309" s="196"/>
      <c r="D309" s="197" t="s">
        <v>68</v>
      </c>
      <c r="E309" s="248" t="s">
        <v>615</v>
      </c>
      <c r="F309" s="248" t="s">
        <v>1649</v>
      </c>
      <c r="G309" s="196"/>
      <c r="H309" s="196"/>
      <c r="I309" s="199"/>
      <c r="J309" s="249">
        <f>BK309</f>
        <v>0</v>
      </c>
      <c r="K309" s="196"/>
      <c r="L309" s="201"/>
      <c r="M309" s="202"/>
      <c r="N309" s="203"/>
      <c r="O309" s="203"/>
      <c r="P309" s="204">
        <f>SUM(P310:P314)</f>
        <v>0</v>
      </c>
      <c r="Q309" s="203"/>
      <c r="R309" s="204">
        <f>SUM(R310:R314)</f>
        <v>1.5599099999999999</v>
      </c>
      <c r="S309" s="203"/>
      <c r="T309" s="205">
        <f>SUM(T310:T314)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206" t="s">
        <v>76</v>
      </c>
      <c r="AT309" s="207" t="s">
        <v>68</v>
      </c>
      <c r="AU309" s="207" t="s">
        <v>78</v>
      </c>
      <c r="AY309" s="206" t="s">
        <v>154</v>
      </c>
      <c r="BK309" s="208">
        <f>SUM(BK310:BK314)</f>
        <v>0</v>
      </c>
    </row>
    <row r="310" s="2" customFormat="1" ht="16.5" customHeight="1">
      <c r="A310" s="41"/>
      <c r="B310" s="42"/>
      <c r="C310" s="209" t="s">
        <v>286</v>
      </c>
      <c r="D310" s="209" t="s">
        <v>155</v>
      </c>
      <c r="E310" s="210" t="s">
        <v>1650</v>
      </c>
      <c r="F310" s="211" t="s">
        <v>1651</v>
      </c>
      <c r="G310" s="212" t="s">
        <v>1115</v>
      </c>
      <c r="H310" s="213">
        <v>5.5</v>
      </c>
      <c r="I310" s="214"/>
      <c r="J310" s="215">
        <f>ROUND(I310*H310,2)</f>
        <v>0</v>
      </c>
      <c r="K310" s="211" t="s">
        <v>1116</v>
      </c>
      <c r="L310" s="47"/>
      <c r="M310" s="216" t="s">
        <v>19</v>
      </c>
      <c r="N310" s="217" t="s">
        <v>40</v>
      </c>
      <c r="O310" s="87"/>
      <c r="P310" s="218">
        <f>O310*H310</f>
        <v>0</v>
      </c>
      <c r="Q310" s="218">
        <v>0.28361999999999998</v>
      </c>
      <c r="R310" s="218">
        <f>Q310*H310</f>
        <v>1.5599099999999999</v>
      </c>
      <c r="S310" s="218">
        <v>0</v>
      </c>
      <c r="T310" s="219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0" t="s">
        <v>160</v>
      </c>
      <c r="AT310" s="220" t="s">
        <v>155</v>
      </c>
      <c r="AU310" s="220" t="s">
        <v>112</v>
      </c>
      <c r="AY310" s="20" t="s">
        <v>154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20" t="s">
        <v>76</v>
      </c>
      <c r="BK310" s="221">
        <f>ROUND(I310*H310,2)</f>
        <v>0</v>
      </c>
      <c r="BL310" s="20" t="s">
        <v>160</v>
      </c>
      <c r="BM310" s="220" t="s">
        <v>1652</v>
      </c>
    </row>
    <row r="311" s="2" customFormat="1">
      <c r="A311" s="41"/>
      <c r="B311" s="42"/>
      <c r="C311" s="43"/>
      <c r="D311" s="222" t="s">
        <v>162</v>
      </c>
      <c r="E311" s="43"/>
      <c r="F311" s="223" t="s">
        <v>1653</v>
      </c>
      <c r="G311" s="43"/>
      <c r="H311" s="43"/>
      <c r="I311" s="224"/>
      <c r="J311" s="43"/>
      <c r="K311" s="43"/>
      <c r="L311" s="47"/>
      <c r="M311" s="225"/>
      <c r="N311" s="22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162</v>
      </c>
      <c r="AU311" s="20" t="s">
        <v>112</v>
      </c>
    </row>
    <row r="312" s="2" customFormat="1">
      <c r="A312" s="41"/>
      <c r="B312" s="42"/>
      <c r="C312" s="43"/>
      <c r="D312" s="250" t="s">
        <v>1119</v>
      </c>
      <c r="E312" s="43"/>
      <c r="F312" s="251" t="s">
        <v>1654</v>
      </c>
      <c r="G312" s="43"/>
      <c r="H312" s="43"/>
      <c r="I312" s="224"/>
      <c r="J312" s="43"/>
      <c r="K312" s="43"/>
      <c r="L312" s="47"/>
      <c r="M312" s="225"/>
      <c r="N312" s="226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1119</v>
      </c>
      <c r="AU312" s="20" t="s">
        <v>112</v>
      </c>
    </row>
    <row r="313" s="12" customFormat="1">
      <c r="A313" s="12"/>
      <c r="B313" s="228"/>
      <c r="C313" s="229"/>
      <c r="D313" s="222" t="s">
        <v>373</v>
      </c>
      <c r="E313" s="230" t="s">
        <v>19</v>
      </c>
      <c r="F313" s="231" t="s">
        <v>1655</v>
      </c>
      <c r="G313" s="229"/>
      <c r="H313" s="232">
        <v>5.5</v>
      </c>
      <c r="I313" s="233"/>
      <c r="J313" s="229"/>
      <c r="K313" s="229"/>
      <c r="L313" s="234"/>
      <c r="M313" s="252"/>
      <c r="N313" s="253"/>
      <c r="O313" s="253"/>
      <c r="P313" s="253"/>
      <c r="Q313" s="253"/>
      <c r="R313" s="253"/>
      <c r="S313" s="253"/>
      <c r="T313" s="25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8" t="s">
        <v>373</v>
      </c>
      <c r="AU313" s="238" t="s">
        <v>112</v>
      </c>
      <c r="AV313" s="12" t="s">
        <v>78</v>
      </c>
      <c r="AW313" s="12" t="s">
        <v>31</v>
      </c>
      <c r="AX313" s="12" t="s">
        <v>69</v>
      </c>
      <c r="AY313" s="238" t="s">
        <v>154</v>
      </c>
    </row>
    <row r="314" s="14" customFormat="1">
      <c r="A314" s="14"/>
      <c r="B314" s="265"/>
      <c r="C314" s="266"/>
      <c r="D314" s="222" t="s">
        <v>373</v>
      </c>
      <c r="E314" s="267" t="s">
        <v>19</v>
      </c>
      <c r="F314" s="268" t="s">
        <v>1209</v>
      </c>
      <c r="G314" s="266"/>
      <c r="H314" s="269">
        <v>5.5</v>
      </c>
      <c r="I314" s="270"/>
      <c r="J314" s="266"/>
      <c r="K314" s="266"/>
      <c r="L314" s="271"/>
      <c r="M314" s="272"/>
      <c r="N314" s="273"/>
      <c r="O314" s="273"/>
      <c r="P314" s="273"/>
      <c r="Q314" s="273"/>
      <c r="R314" s="273"/>
      <c r="S314" s="273"/>
      <c r="T314" s="27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5" t="s">
        <v>373</v>
      </c>
      <c r="AU314" s="275" t="s">
        <v>112</v>
      </c>
      <c r="AV314" s="14" t="s">
        <v>112</v>
      </c>
      <c r="AW314" s="14" t="s">
        <v>31</v>
      </c>
      <c r="AX314" s="14" t="s">
        <v>76</v>
      </c>
      <c r="AY314" s="275" t="s">
        <v>154</v>
      </c>
    </row>
    <row r="315" s="11" customFormat="1" ht="22.8" customHeight="1">
      <c r="A315" s="11"/>
      <c r="B315" s="195"/>
      <c r="C315" s="196"/>
      <c r="D315" s="197" t="s">
        <v>68</v>
      </c>
      <c r="E315" s="248" t="s">
        <v>207</v>
      </c>
      <c r="F315" s="248" t="s">
        <v>1303</v>
      </c>
      <c r="G315" s="196"/>
      <c r="H315" s="196"/>
      <c r="I315" s="199"/>
      <c r="J315" s="249">
        <f>BK315</f>
        <v>0</v>
      </c>
      <c r="K315" s="196"/>
      <c r="L315" s="201"/>
      <c r="M315" s="202"/>
      <c r="N315" s="203"/>
      <c r="O315" s="203"/>
      <c r="P315" s="204">
        <f>P316+P341+P346</f>
        <v>0</v>
      </c>
      <c r="Q315" s="203"/>
      <c r="R315" s="204">
        <f>R316+R341+R346</f>
        <v>15.893644000000002</v>
      </c>
      <c r="S315" s="203"/>
      <c r="T315" s="205">
        <f>T316+T341+T346</f>
        <v>2.5493999999999999</v>
      </c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R315" s="206" t="s">
        <v>76</v>
      </c>
      <c r="AT315" s="207" t="s">
        <v>68</v>
      </c>
      <c r="AU315" s="207" t="s">
        <v>76</v>
      </c>
      <c r="AY315" s="206" t="s">
        <v>154</v>
      </c>
      <c r="BK315" s="208">
        <f>BK316+BK341+BK346</f>
        <v>0</v>
      </c>
    </row>
    <row r="316" s="11" customFormat="1" ht="20.88" customHeight="1">
      <c r="A316" s="11"/>
      <c r="B316" s="195"/>
      <c r="C316" s="196"/>
      <c r="D316" s="197" t="s">
        <v>68</v>
      </c>
      <c r="E316" s="248" t="s">
        <v>1656</v>
      </c>
      <c r="F316" s="248" t="s">
        <v>1657</v>
      </c>
      <c r="G316" s="196"/>
      <c r="H316" s="196"/>
      <c r="I316" s="199"/>
      <c r="J316" s="249">
        <f>BK316</f>
        <v>0</v>
      </c>
      <c r="K316" s="196"/>
      <c r="L316" s="201"/>
      <c r="M316" s="202"/>
      <c r="N316" s="203"/>
      <c r="O316" s="203"/>
      <c r="P316" s="204">
        <f>SUM(P317:P340)</f>
        <v>0</v>
      </c>
      <c r="Q316" s="203"/>
      <c r="R316" s="204">
        <f>SUM(R317:R340)</f>
        <v>14.615394000000002</v>
      </c>
      <c r="S316" s="203"/>
      <c r="T316" s="205">
        <f>SUM(T317:T340)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6" t="s">
        <v>76</v>
      </c>
      <c r="AT316" s="207" t="s">
        <v>68</v>
      </c>
      <c r="AU316" s="207" t="s">
        <v>78</v>
      </c>
      <c r="AY316" s="206" t="s">
        <v>154</v>
      </c>
      <c r="BK316" s="208">
        <f>SUM(BK317:BK340)</f>
        <v>0</v>
      </c>
    </row>
    <row r="317" s="2" customFormat="1" ht="16.5" customHeight="1">
      <c r="A317" s="41"/>
      <c r="B317" s="42"/>
      <c r="C317" s="209" t="s">
        <v>291</v>
      </c>
      <c r="D317" s="209" t="s">
        <v>155</v>
      </c>
      <c r="E317" s="210" t="s">
        <v>1658</v>
      </c>
      <c r="F317" s="211" t="s">
        <v>1659</v>
      </c>
      <c r="G317" s="212" t="s">
        <v>1123</v>
      </c>
      <c r="H317" s="213">
        <v>58</v>
      </c>
      <c r="I317" s="214"/>
      <c r="J317" s="215">
        <f>ROUND(I317*H317,2)</f>
        <v>0</v>
      </c>
      <c r="K317" s="211" t="s">
        <v>1116</v>
      </c>
      <c r="L317" s="47"/>
      <c r="M317" s="216" t="s">
        <v>19</v>
      </c>
      <c r="N317" s="217" t="s">
        <v>40</v>
      </c>
      <c r="O317" s="87"/>
      <c r="P317" s="218">
        <f>O317*H317</f>
        <v>0</v>
      </c>
      <c r="Q317" s="218">
        <v>0.16850000000000001</v>
      </c>
      <c r="R317" s="218">
        <f>Q317*H317</f>
        <v>9.7730000000000015</v>
      </c>
      <c r="S317" s="218">
        <v>0</v>
      </c>
      <c r="T317" s="219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0" t="s">
        <v>160</v>
      </c>
      <c r="AT317" s="220" t="s">
        <v>155</v>
      </c>
      <c r="AU317" s="220" t="s">
        <v>112</v>
      </c>
      <c r="AY317" s="20" t="s">
        <v>154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20" t="s">
        <v>76</v>
      </c>
      <c r="BK317" s="221">
        <f>ROUND(I317*H317,2)</f>
        <v>0</v>
      </c>
      <c r="BL317" s="20" t="s">
        <v>160</v>
      </c>
      <c r="BM317" s="220" t="s">
        <v>1660</v>
      </c>
    </row>
    <row r="318" s="2" customFormat="1">
      <c r="A318" s="41"/>
      <c r="B318" s="42"/>
      <c r="C318" s="43"/>
      <c r="D318" s="222" t="s">
        <v>162</v>
      </c>
      <c r="E318" s="43"/>
      <c r="F318" s="223" t="s">
        <v>1661</v>
      </c>
      <c r="G318" s="43"/>
      <c r="H318" s="43"/>
      <c r="I318" s="224"/>
      <c r="J318" s="43"/>
      <c r="K318" s="43"/>
      <c r="L318" s="47"/>
      <c r="M318" s="225"/>
      <c r="N318" s="226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162</v>
      </c>
      <c r="AU318" s="20" t="s">
        <v>112</v>
      </c>
    </row>
    <row r="319" s="2" customFormat="1">
      <c r="A319" s="41"/>
      <c r="B319" s="42"/>
      <c r="C319" s="43"/>
      <c r="D319" s="250" t="s">
        <v>1119</v>
      </c>
      <c r="E319" s="43"/>
      <c r="F319" s="251" t="s">
        <v>1662</v>
      </c>
      <c r="G319" s="43"/>
      <c r="H319" s="43"/>
      <c r="I319" s="224"/>
      <c r="J319" s="43"/>
      <c r="K319" s="43"/>
      <c r="L319" s="47"/>
      <c r="M319" s="225"/>
      <c r="N319" s="226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1119</v>
      </c>
      <c r="AU319" s="20" t="s">
        <v>112</v>
      </c>
    </row>
    <row r="320" s="12" customFormat="1">
      <c r="A320" s="12"/>
      <c r="B320" s="228"/>
      <c r="C320" s="229"/>
      <c r="D320" s="222" t="s">
        <v>373</v>
      </c>
      <c r="E320" s="230" t="s">
        <v>19</v>
      </c>
      <c r="F320" s="231" t="s">
        <v>1663</v>
      </c>
      <c r="G320" s="229"/>
      <c r="H320" s="232">
        <v>46</v>
      </c>
      <c r="I320" s="233"/>
      <c r="J320" s="229"/>
      <c r="K320" s="229"/>
      <c r="L320" s="234"/>
      <c r="M320" s="252"/>
      <c r="N320" s="253"/>
      <c r="O320" s="253"/>
      <c r="P320" s="253"/>
      <c r="Q320" s="253"/>
      <c r="R320" s="253"/>
      <c r="S320" s="253"/>
      <c r="T320" s="254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38" t="s">
        <v>373</v>
      </c>
      <c r="AU320" s="238" t="s">
        <v>112</v>
      </c>
      <c r="AV320" s="12" t="s">
        <v>78</v>
      </c>
      <c r="AW320" s="12" t="s">
        <v>31</v>
      </c>
      <c r="AX320" s="12" t="s">
        <v>69</v>
      </c>
      <c r="AY320" s="238" t="s">
        <v>154</v>
      </c>
    </row>
    <row r="321" s="14" customFormat="1">
      <c r="A321" s="14"/>
      <c r="B321" s="265"/>
      <c r="C321" s="266"/>
      <c r="D321" s="222" t="s">
        <v>373</v>
      </c>
      <c r="E321" s="267" t="s">
        <v>19</v>
      </c>
      <c r="F321" s="268" t="s">
        <v>1209</v>
      </c>
      <c r="G321" s="266"/>
      <c r="H321" s="269">
        <v>46</v>
      </c>
      <c r="I321" s="270"/>
      <c r="J321" s="266"/>
      <c r="K321" s="266"/>
      <c r="L321" s="271"/>
      <c r="M321" s="272"/>
      <c r="N321" s="273"/>
      <c r="O321" s="273"/>
      <c r="P321" s="273"/>
      <c r="Q321" s="273"/>
      <c r="R321" s="273"/>
      <c r="S321" s="273"/>
      <c r="T321" s="27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5" t="s">
        <v>373</v>
      </c>
      <c r="AU321" s="275" t="s">
        <v>112</v>
      </c>
      <c r="AV321" s="14" t="s">
        <v>112</v>
      </c>
      <c r="AW321" s="14" t="s">
        <v>31</v>
      </c>
      <c r="AX321" s="14" t="s">
        <v>69</v>
      </c>
      <c r="AY321" s="275" t="s">
        <v>154</v>
      </c>
    </row>
    <row r="322" s="12" customFormat="1">
      <c r="A322" s="12"/>
      <c r="B322" s="228"/>
      <c r="C322" s="229"/>
      <c r="D322" s="222" t="s">
        <v>373</v>
      </c>
      <c r="E322" s="230" t="s">
        <v>19</v>
      </c>
      <c r="F322" s="231" t="s">
        <v>1664</v>
      </c>
      <c r="G322" s="229"/>
      <c r="H322" s="232">
        <v>12</v>
      </c>
      <c r="I322" s="233"/>
      <c r="J322" s="229"/>
      <c r="K322" s="229"/>
      <c r="L322" s="234"/>
      <c r="M322" s="252"/>
      <c r="N322" s="253"/>
      <c r="O322" s="253"/>
      <c r="P322" s="253"/>
      <c r="Q322" s="253"/>
      <c r="R322" s="253"/>
      <c r="S322" s="253"/>
      <c r="T322" s="254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38" t="s">
        <v>373</v>
      </c>
      <c r="AU322" s="238" t="s">
        <v>112</v>
      </c>
      <c r="AV322" s="12" t="s">
        <v>78</v>
      </c>
      <c r="AW322" s="12" t="s">
        <v>31</v>
      </c>
      <c r="AX322" s="12" t="s">
        <v>69</v>
      </c>
      <c r="AY322" s="238" t="s">
        <v>154</v>
      </c>
    </row>
    <row r="323" s="14" customFormat="1">
      <c r="A323" s="14"/>
      <c r="B323" s="265"/>
      <c r="C323" s="266"/>
      <c r="D323" s="222" t="s">
        <v>373</v>
      </c>
      <c r="E323" s="267" t="s">
        <v>19</v>
      </c>
      <c r="F323" s="268" t="s">
        <v>1209</v>
      </c>
      <c r="G323" s="266"/>
      <c r="H323" s="269">
        <v>12</v>
      </c>
      <c r="I323" s="270"/>
      <c r="J323" s="266"/>
      <c r="K323" s="266"/>
      <c r="L323" s="271"/>
      <c r="M323" s="272"/>
      <c r="N323" s="273"/>
      <c r="O323" s="273"/>
      <c r="P323" s="273"/>
      <c r="Q323" s="273"/>
      <c r="R323" s="273"/>
      <c r="S323" s="273"/>
      <c r="T323" s="27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5" t="s">
        <v>373</v>
      </c>
      <c r="AU323" s="275" t="s">
        <v>112</v>
      </c>
      <c r="AV323" s="14" t="s">
        <v>112</v>
      </c>
      <c r="AW323" s="14" t="s">
        <v>31</v>
      </c>
      <c r="AX323" s="14" t="s">
        <v>69</v>
      </c>
      <c r="AY323" s="275" t="s">
        <v>154</v>
      </c>
    </row>
    <row r="324" s="15" customFormat="1">
      <c r="A324" s="15"/>
      <c r="B324" s="277"/>
      <c r="C324" s="278"/>
      <c r="D324" s="222" t="s">
        <v>373</v>
      </c>
      <c r="E324" s="279" t="s">
        <v>19</v>
      </c>
      <c r="F324" s="280" t="s">
        <v>1553</v>
      </c>
      <c r="G324" s="278"/>
      <c r="H324" s="281">
        <v>58</v>
      </c>
      <c r="I324" s="282"/>
      <c r="J324" s="278"/>
      <c r="K324" s="278"/>
      <c r="L324" s="283"/>
      <c r="M324" s="284"/>
      <c r="N324" s="285"/>
      <c r="O324" s="285"/>
      <c r="P324" s="285"/>
      <c r="Q324" s="285"/>
      <c r="R324" s="285"/>
      <c r="S324" s="285"/>
      <c r="T324" s="28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7" t="s">
        <v>373</v>
      </c>
      <c r="AU324" s="287" t="s">
        <v>112</v>
      </c>
      <c r="AV324" s="15" t="s">
        <v>160</v>
      </c>
      <c r="AW324" s="15" t="s">
        <v>31</v>
      </c>
      <c r="AX324" s="15" t="s">
        <v>76</v>
      </c>
      <c r="AY324" s="287" t="s">
        <v>154</v>
      </c>
    </row>
    <row r="325" s="2" customFormat="1" ht="16.5" customHeight="1">
      <c r="A325" s="41"/>
      <c r="B325" s="42"/>
      <c r="C325" s="255" t="s">
        <v>296</v>
      </c>
      <c r="D325" s="255" t="s">
        <v>170</v>
      </c>
      <c r="E325" s="256" t="s">
        <v>1665</v>
      </c>
      <c r="F325" s="257" t="s">
        <v>1666</v>
      </c>
      <c r="G325" s="258" t="s">
        <v>1123</v>
      </c>
      <c r="H325" s="259">
        <v>60</v>
      </c>
      <c r="I325" s="260"/>
      <c r="J325" s="261">
        <f>ROUND(I325*H325,2)</f>
        <v>0</v>
      </c>
      <c r="K325" s="257" t="s">
        <v>1116</v>
      </c>
      <c r="L325" s="262"/>
      <c r="M325" s="263" t="s">
        <v>19</v>
      </c>
      <c r="N325" s="264" t="s">
        <v>40</v>
      </c>
      <c r="O325" s="87"/>
      <c r="P325" s="218">
        <f>O325*H325</f>
        <v>0</v>
      </c>
      <c r="Q325" s="218">
        <v>0.080000000000000002</v>
      </c>
      <c r="R325" s="218">
        <f>Q325*H325</f>
        <v>4.7999999999999998</v>
      </c>
      <c r="S325" s="218">
        <v>0</v>
      </c>
      <c r="T325" s="219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0" t="s">
        <v>197</v>
      </c>
      <c r="AT325" s="220" t="s">
        <v>170</v>
      </c>
      <c r="AU325" s="220" t="s">
        <v>112</v>
      </c>
      <c r="AY325" s="20" t="s">
        <v>154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20" t="s">
        <v>76</v>
      </c>
      <c r="BK325" s="221">
        <f>ROUND(I325*H325,2)</f>
        <v>0</v>
      </c>
      <c r="BL325" s="20" t="s">
        <v>160</v>
      </c>
      <c r="BM325" s="220" t="s">
        <v>1667</v>
      </c>
    </row>
    <row r="326" s="2" customFormat="1">
      <c r="A326" s="41"/>
      <c r="B326" s="42"/>
      <c r="C326" s="43"/>
      <c r="D326" s="222" t="s">
        <v>162</v>
      </c>
      <c r="E326" s="43"/>
      <c r="F326" s="223" t="s">
        <v>1666</v>
      </c>
      <c r="G326" s="43"/>
      <c r="H326" s="43"/>
      <c r="I326" s="224"/>
      <c r="J326" s="43"/>
      <c r="K326" s="43"/>
      <c r="L326" s="47"/>
      <c r="M326" s="225"/>
      <c r="N326" s="226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162</v>
      </c>
      <c r="AU326" s="20" t="s">
        <v>112</v>
      </c>
    </row>
    <row r="327" s="12" customFormat="1">
      <c r="A327" s="12"/>
      <c r="B327" s="228"/>
      <c r="C327" s="229"/>
      <c r="D327" s="222" t="s">
        <v>373</v>
      </c>
      <c r="E327" s="230" t="s">
        <v>19</v>
      </c>
      <c r="F327" s="231" t="s">
        <v>1663</v>
      </c>
      <c r="G327" s="229"/>
      <c r="H327" s="232">
        <v>46</v>
      </c>
      <c r="I327" s="233"/>
      <c r="J327" s="229"/>
      <c r="K327" s="229"/>
      <c r="L327" s="234"/>
      <c r="M327" s="252"/>
      <c r="N327" s="253"/>
      <c r="O327" s="253"/>
      <c r="P327" s="253"/>
      <c r="Q327" s="253"/>
      <c r="R327" s="253"/>
      <c r="S327" s="253"/>
      <c r="T327" s="25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8" t="s">
        <v>373</v>
      </c>
      <c r="AU327" s="238" t="s">
        <v>112</v>
      </c>
      <c r="AV327" s="12" t="s">
        <v>78</v>
      </c>
      <c r="AW327" s="12" t="s">
        <v>31</v>
      </c>
      <c r="AX327" s="12" t="s">
        <v>69</v>
      </c>
      <c r="AY327" s="238" t="s">
        <v>154</v>
      </c>
    </row>
    <row r="328" s="14" customFormat="1">
      <c r="A328" s="14"/>
      <c r="B328" s="265"/>
      <c r="C328" s="266"/>
      <c r="D328" s="222" t="s">
        <v>373</v>
      </c>
      <c r="E328" s="267" t="s">
        <v>19</v>
      </c>
      <c r="F328" s="268" t="s">
        <v>1209</v>
      </c>
      <c r="G328" s="266"/>
      <c r="H328" s="269">
        <v>46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5" t="s">
        <v>373</v>
      </c>
      <c r="AU328" s="275" t="s">
        <v>112</v>
      </c>
      <c r="AV328" s="14" t="s">
        <v>112</v>
      </c>
      <c r="AW328" s="14" t="s">
        <v>31</v>
      </c>
      <c r="AX328" s="14" t="s">
        <v>69</v>
      </c>
      <c r="AY328" s="275" t="s">
        <v>154</v>
      </c>
    </row>
    <row r="329" s="12" customFormat="1">
      <c r="A329" s="12"/>
      <c r="B329" s="228"/>
      <c r="C329" s="229"/>
      <c r="D329" s="222" t="s">
        <v>373</v>
      </c>
      <c r="E329" s="230" t="s">
        <v>19</v>
      </c>
      <c r="F329" s="231" t="s">
        <v>1668</v>
      </c>
      <c r="G329" s="229"/>
      <c r="H329" s="232">
        <v>2</v>
      </c>
      <c r="I329" s="233"/>
      <c r="J329" s="229"/>
      <c r="K329" s="229"/>
      <c r="L329" s="234"/>
      <c r="M329" s="252"/>
      <c r="N329" s="253"/>
      <c r="O329" s="253"/>
      <c r="P329" s="253"/>
      <c r="Q329" s="253"/>
      <c r="R329" s="253"/>
      <c r="S329" s="253"/>
      <c r="T329" s="25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38" t="s">
        <v>373</v>
      </c>
      <c r="AU329" s="238" t="s">
        <v>112</v>
      </c>
      <c r="AV329" s="12" t="s">
        <v>78</v>
      </c>
      <c r="AW329" s="12" t="s">
        <v>31</v>
      </c>
      <c r="AX329" s="12" t="s">
        <v>69</v>
      </c>
      <c r="AY329" s="238" t="s">
        <v>154</v>
      </c>
    </row>
    <row r="330" s="14" customFormat="1">
      <c r="A330" s="14"/>
      <c r="B330" s="265"/>
      <c r="C330" s="266"/>
      <c r="D330" s="222" t="s">
        <v>373</v>
      </c>
      <c r="E330" s="267" t="s">
        <v>19</v>
      </c>
      <c r="F330" s="268" t="s">
        <v>1209</v>
      </c>
      <c r="G330" s="266"/>
      <c r="H330" s="269">
        <v>2</v>
      </c>
      <c r="I330" s="270"/>
      <c r="J330" s="266"/>
      <c r="K330" s="266"/>
      <c r="L330" s="271"/>
      <c r="M330" s="272"/>
      <c r="N330" s="273"/>
      <c r="O330" s="273"/>
      <c r="P330" s="273"/>
      <c r="Q330" s="273"/>
      <c r="R330" s="273"/>
      <c r="S330" s="273"/>
      <c r="T330" s="27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5" t="s">
        <v>373</v>
      </c>
      <c r="AU330" s="275" t="s">
        <v>112</v>
      </c>
      <c r="AV330" s="14" t="s">
        <v>112</v>
      </c>
      <c r="AW330" s="14" t="s">
        <v>31</v>
      </c>
      <c r="AX330" s="14" t="s">
        <v>69</v>
      </c>
      <c r="AY330" s="275" t="s">
        <v>154</v>
      </c>
    </row>
    <row r="331" s="12" customFormat="1">
      <c r="A331" s="12"/>
      <c r="B331" s="228"/>
      <c r="C331" s="229"/>
      <c r="D331" s="222" t="s">
        <v>373</v>
      </c>
      <c r="E331" s="230" t="s">
        <v>19</v>
      </c>
      <c r="F331" s="231" t="s">
        <v>1664</v>
      </c>
      <c r="G331" s="229"/>
      <c r="H331" s="232">
        <v>12</v>
      </c>
      <c r="I331" s="233"/>
      <c r="J331" s="229"/>
      <c r="K331" s="229"/>
      <c r="L331" s="234"/>
      <c r="M331" s="252"/>
      <c r="N331" s="253"/>
      <c r="O331" s="253"/>
      <c r="P331" s="253"/>
      <c r="Q331" s="253"/>
      <c r="R331" s="253"/>
      <c r="S331" s="253"/>
      <c r="T331" s="254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8" t="s">
        <v>373</v>
      </c>
      <c r="AU331" s="238" t="s">
        <v>112</v>
      </c>
      <c r="AV331" s="12" t="s">
        <v>78</v>
      </c>
      <c r="AW331" s="12" t="s">
        <v>31</v>
      </c>
      <c r="AX331" s="12" t="s">
        <v>69</v>
      </c>
      <c r="AY331" s="238" t="s">
        <v>154</v>
      </c>
    </row>
    <row r="332" s="14" customFormat="1">
      <c r="A332" s="14"/>
      <c r="B332" s="265"/>
      <c r="C332" s="266"/>
      <c r="D332" s="222" t="s">
        <v>373</v>
      </c>
      <c r="E332" s="267" t="s">
        <v>19</v>
      </c>
      <c r="F332" s="268" t="s">
        <v>1209</v>
      </c>
      <c r="G332" s="266"/>
      <c r="H332" s="269">
        <v>12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5" t="s">
        <v>373</v>
      </c>
      <c r="AU332" s="275" t="s">
        <v>112</v>
      </c>
      <c r="AV332" s="14" t="s">
        <v>112</v>
      </c>
      <c r="AW332" s="14" t="s">
        <v>31</v>
      </c>
      <c r="AX332" s="14" t="s">
        <v>69</v>
      </c>
      <c r="AY332" s="275" t="s">
        <v>154</v>
      </c>
    </row>
    <row r="333" s="15" customFormat="1">
      <c r="A333" s="15"/>
      <c r="B333" s="277"/>
      <c r="C333" s="278"/>
      <c r="D333" s="222" t="s">
        <v>373</v>
      </c>
      <c r="E333" s="279" t="s">
        <v>19</v>
      </c>
      <c r="F333" s="280" t="s">
        <v>1553</v>
      </c>
      <c r="G333" s="278"/>
      <c r="H333" s="281">
        <v>60</v>
      </c>
      <c r="I333" s="282"/>
      <c r="J333" s="278"/>
      <c r="K333" s="278"/>
      <c r="L333" s="283"/>
      <c r="M333" s="284"/>
      <c r="N333" s="285"/>
      <c r="O333" s="285"/>
      <c r="P333" s="285"/>
      <c r="Q333" s="285"/>
      <c r="R333" s="285"/>
      <c r="S333" s="285"/>
      <c r="T333" s="28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7" t="s">
        <v>373</v>
      </c>
      <c r="AU333" s="287" t="s">
        <v>112</v>
      </c>
      <c r="AV333" s="15" t="s">
        <v>160</v>
      </c>
      <c r="AW333" s="15" t="s">
        <v>31</v>
      </c>
      <c r="AX333" s="15" t="s">
        <v>76</v>
      </c>
      <c r="AY333" s="287" t="s">
        <v>154</v>
      </c>
    </row>
    <row r="334" s="2" customFormat="1" ht="16.5" customHeight="1">
      <c r="A334" s="41"/>
      <c r="B334" s="42"/>
      <c r="C334" s="209" t="s">
        <v>271</v>
      </c>
      <c r="D334" s="209" t="s">
        <v>155</v>
      </c>
      <c r="E334" s="210" t="s">
        <v>1669</v>
      </c>
      <c r="F334" s="211" t="s">
        <v>1670</v>
      </c>
      <c r="G334" s="212" t="s">
        <v>1115</v>
      </c>
      <c r="H334" s="213">
        <v>90.200000000000003</v>
      </c>
      <c r="I334" s="214"/>
      <c r="J334" s="215">
        <f>ROUND(I334*H334,2)</f>
        <v>0</v>
      </c>
      <c r="K334" s="211" t="s">
        <v>1116</v>
      </c>
      <c r="L334" s="47"/>
      <c r="M334" s="216" t="s">
        <v>19</v>
      </c>
      <c r="N334" s="217" t="s">
        <v>40</v>
      </c>
      <c r="O334" s="87"/>
      <c r="P334" s="218">
        <f>O334*H334</f>
        <v>0</v>
      </c>
      <c r="Q334" s="218">
        <v>0.00046999999999999999</v>
      </c>
      <c r="R334" s="218">
        <f>Q334*H334</f>
        <v>0.042394000000000001</v>
      </c>
      <c r="S334" s="218">
        <v>0</v>
      </c>
      <c r="T334" s="219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0" t="s">
        <v>160</v>
      </c>
      <c r="AT334" s="220" t="s">
        <v>155</v>
      </c>
      <c r="AU334" s="220" t="s">
        <v>112</v>
      </c>
      <c r="AY334" s="20" t="s">
        <v>154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20" t="s">
        <v>76</v>
      </c>
      <c r="BK334" s="221">
        <f>ROUND(I334*H334,2)</f>
        <v>0</v>
      </c>
      <c r="BL334" s="20" t="s">
        <v>160</v>
      </c>
      <c r="BM334" s="220" t="s">
        <v>1671</v>
      </c>
    </row>
    <row r="335" s="2" customFormat="1">
      <c r="A335" s="41"/>
      <c r="B335" s="42"/>
      <c r="C335" s="43"/>
      <c r="D335" s="222" t="s">
        <v>162</v>
      </c>
      <c r="E335" s="43"/>
      <c r="F335" s="223" t="s">
        <v>1672</v>
      </c>
      <c r="G335" s="43"/>
      <c r="H335" s="43"/>
      <c r="I335" s="224"/>
      <c r="J335" s="43"/>
      <c r="K335" s="43"/>
      <c r="L335" s="47"/>
      <c r="M335" s="225"/>
      <c r="N335" s="226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162</v>
      </c>
      <c r="AU335" s="20" t="s">
        <v>112</v>
      </c>
    </row>
    <row r="336" s="2" customFormat="1">
      <c r="A336" s="41"/>
      <c r="B336" s="42"/>
      <c r="C336" s="43"/>
      <c r="D336" s="250" t="s">
        <v>1119</v>
      </c>
      <c r="E336" s="43"/>
      <c r="F336" s="251" t="s">
        <v>1673</v>
      </c>
      <c r="G336" s="43"/>
      <c r="H336" s="43"/>
      <c r="I336" s="224"/>
      <c r="J336" s="43"/>
      <c r="K336" s="43"/>
      <c r="L336" s="47"/>
      <c r="M336" s="225"/>
      <c r="N336" s="22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1119</v>
      </c>
      <c r="AU336" s="20" t="s">
        <v>112</v>
      </c>
    </row>
    <row r="337" s="12" customFormat="1">
      <c r="A337" s="12"/>
      <c r="B337" s="228"/>
      <c r="C337" s="229"/>
      <c r="D337" s="222" t="s">
        <v>373</v>
      </c>
      <c r="E337" s="230" t="s">
        <v>19</v>
      </c>
      <c r="F337" s="231" t="s">
        <v>1674</v>
      </c>
      <c r="G337" s="229"/>
      <c r="H337" s="232">
        <v>82</v>
      </c>
      <c r="I337" s="233"/>
      <c r="J337" s="229"/>
      <c r="K337" s="229"/>
      <c r="L337" s="234"/>
      <c r="M337" s="252"/>
      <c r="N337" s="253"/>
      <c r="O337" s="253"/>
      <c r="P337" s="253"/>
      <c r="Q337" s="253"/>
      <c r="R337" s="253"/>
      <c r="S337" s="253"/>
      <c r="T337" s="25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38" t="s">
        <v>373</v>
      </c>
      <c r="AU337" s="238" t="s">
        <v>112</v>
      </c>
      <c r="AV337" s="12" t="s">
        <v>78</v>
      </c>
      <c r="AW337" s="12" t="s">
        <v>31</v>
      </c>
      <c r="AX337" s="12" t="s">
        <v>69</v>
      </c>
      <c r="AY337" s="238" t="s">
        <v>154</v>
      </c>
    </row>
    <row r="338" s="14" customFormat="1">
      <c r="A338" s="14"/>
      <c r="B338" s="265"/>
      <c r="C338" s="266"/>
      <c r="D338" s="222" t="s">
        <v>373</v>
      </c>
      <c r="E338" s="267" t="s">
        <v>19</v>
      </c>
      <c r="F338" s="268" t="s">
        <v>1209</v>
      </c>
      <c r="G338" s="266"/>
      <c r="H338" s="269">
        <v>82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5" t="s">
        <v>373</v>
      </c>
      <c r="AU338" s="275" t="s">
        <v>112</v>
      </c>
      <c r="AV338" s="14" t="s">
        <v>112</v>
      </c>
      <c r="AW338" s="14" t="s">
        <v>31</v>
      </c>
      <c r="AX338" s="14" t="s">
        <v>69</v>
      </c>
      <c r="AY338" s="275" t="s">
        <v>154</v>
      </c>
    </row>
    <row r="339" s="15" customFormat="1">
      <c r="A339" s="15"/>
      <c r="B339" s="277"/>
      <c r="C339" s="278"/>
      <c r="D339" s="222" t="s">
        <v>373</v>
      </c>
      <c r="E339" s="279" t="s">
        <v>19</v>
      </c>
      <c r="F339" s="280" t="s">
        <v>1553</v>
      </c>
      <c r="G339" s="278"/>
      <c r="H339" s="281">
        <v>82</v>
      </c>
      <c r="I339" s="282"/>
      <c r="J339" s="278"/>
      <c r="K339" s="278"/>
      <c r="L339" s="283"/>
      <c r="M339" s="284"/>
      <c r="N339" s="285"/>
      <c r="O339" s="285"/>
      <c r="P339" s="285"/>
      <c r="Q339" s="285"/>
      <c r="R339" s="285"/>
      <c r="S339" s="285"/>
      <c r="T339" s="286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7" t="s">
        <v>373</v>
      </c>
      <c r="AU339" s="287" t="s">
        <v>112</v>
      </c>
      <c r="AV339" s="15" t="s">
        <v>160</v>
      </c>
      <c r="AW339" s="15" t="s">
        <v>31</v>
      </c>
      <c r="AX339" s="15" t="s">
        <v>76</v>
      </c>
      <c r="AY339" s="287" t="s">
        <v>154</v>
      </c>
    </row>
    <row r="340" s="12" customFormat="1">
      <c r="A340" s="12"/>
      <c r="B340" s="228"/>
      <c r="C340" s="229"/>
      <c r="D340" s="222" t="s">
        <v>373</v>
      </c>
      <c r="E340" s="229"/>
      <c r="F340" s="231" t="s">
        <v>1675</v>
      </c>
      <c r="G340" s="229"/>
      <c r="H340" s="232">
        <v>90.200000000000003</v>
      </c>
      <c r="I340" s="233"/>
      <c r="J340" s="229"/>
      <c r="K340" s="229"/>
      <c r="L340" s="234"/>
      <c r="M340" s="252"/>
      <c r="N340" s="253"/>
      <c r="O340" s="253"/>
      <c r="P340" s="253"/>
      <c r="Q340" s="253"/>
      <c r="R340" s="253"/>
      <c r="S340" s="253"/>
      <c r="T340" s="254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38" t="s">
        <v>373</v>
      </c>
      <c r="AU340" s="238" t="s">
        <v>112</v>
      </c>
      <c r="AV340" s="12" t="s">
        <v>78</v>
      </c>
      <c r="AW340" s="12" t="s">
        <v>4</v>
      </c>
      <c r="AX340" s="12" t="s">
        <v>76</v>
      </c>
      <c r="AY340" s="238" t="s">
        <v>154</v>
      </c>
    </row>
    <row r="341" s="11" customFormat="1" ht="20.88" customHeight="1">
      <c r="A341" s="11"/>
      <c r="B341" s="195"/>
      <c r="C341" s="196"/>
      <c r="D341" s="197" t="s">
        <v>68</v>
      </c>
      <c r="E341" s="248" t="s">
        <v>1676</v>
      </c>
      <c r="F341" s="248" t="s">
        <v>1677</v>
      </c>
      <c r="G341" s="196"/>
      <c r="H341" s="196"/>
      <c r="I341" s="199"/>
      <c r="J341" s="249">
        <f>BK341</f>
        <v>0</v>
      </c>
      <c r="K341" s="196"/>
      <c r="L341" s="201"/>
      <c r="M341" s="202"/>
      <c r="N341" s="203"/>
      <c r="O341" s="203"/>
      <c r="P341" s="204">
        <f>SUM(P342:P345)</f>
        <v>0</v>
      </c>
      <c r="Q341" s="203"/>
      <c r="R341" s="204">
        <f>SUM(R342:R345)</f>
        <v>1.2782499999999999</v>
      </c>
      <c r="S341" s="203"/>
      <c r="T341" s="205">
        <f>SUM(T342:T345)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206" t="s">
        <v>76</v>
      </c>
      <c r="AT341" s="207" t="s">
        <v>68</v>
      </c>
      <c r="AU341" s="207" t="s">
        <v>78</v>
      </c>
      <c r="AY341" s="206" t="s">
        <v>154</v>
      </c>
      <c r="BK341" s="208">
        <f>SUM(BK342:BK345)</f>
        <v>0</v>
      </c>
    </row>
    <row r="342" s="2" customFormat="1" ht="16.5" customHeight="1">
      <c r="A342" s="41"/>
      <c r="B342" s="42"/>
      <c r="C342" s="209" t="s">
        <v>276</v>
      </c>
      <c r="D342" s="209" t="s">
        <v>155</v>
      </c>
      <c r="E342" s="210" t="s">
        <v>1678</v>
      </c>
      <c r="F342" s="211" t="s">
        <v>1679</v>
      </c>
      <c r="G342" s="212" t="s">
        <v>1123</v>
      </c>
      <c r="H342" s="213">
        <v>5</v>
      </c>
      <c r="I342" s="214"/>
      <c r="J342" s="215">
        <f>ROUND(I342*H342,2)</f>
        <v>0</v>
      </c>
      <c r="K342" s="211" t="s">
        <v>322</v>
      </c>
      <c r="L342" s="47"/>
      <c r="M342" s="216" t="s">
        <v>19</v>
      </c>
      <c r="N342" s="217" t="s">
        <v>40</v>
      </c>
      <c r="O342" s="87"/>
      <c r="P342" s="218">
        <f>O342*H342</f>
        <v>0</v>
      </c>
      <c r="Q342" s="218">
        <v>0.25564999999999999</v>
      </c>
      <c r="R342" s="218">
        <f>Q342*H342</f>
        <v>1.2782499999999999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160</v>
      </c>
      <c r="AT342" s="220" t="s">
        <v>155</v>
      </c>
      <c r="AU342" s="220" t="s">
        <v>112</v>
      </c>
      <c r="AY342" s="20" t="s">
        <v>154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0" t="s">
        <v>76</v>
      </c>
      <c r="BK342" s="221">
        <f>ROUND(I342*H342,2)</f>
        <v>0</v>
      </c>
      <c r="BL342" s="20" t="s">
        <v>160</v>
      </c>
      <c r="BM342" s="220" t="s">
        <v>1680</v>
      </c>
    </row>
    <row r="343" s="2" customFormat="1">
      <c r="A343" s="41"/>
      <c r="B343" s="42"/>
      <c r="C343" s="43"/>
      <c r="D343" s="222" t="s">
        <v>162</v>
      </c>
      <c r="E343" s="43"/>
      <c r="F343" s="223" t="s">
        <v>1681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162</v>
      </c>
      <c r="AU343" s="20" t="s">
        <v>112</v>
      </c>
    </row>
    <row r="344" s="12" customFormat="1">
      <c r="A344" s="12"/>
      <c r="B344" s="228"/>
      <c r="C344" s="229"/>
      <c r="D344" s="222" t="s">
        <v>373</v>
      </c>
      <c r="E344" s="230" t="s">
        <v>19</v>
      </c>
      <c r="F344" s="231" t="s">
        <v>1682</v>
      </c>
      <c r="G344" s="229"/>
      <c r="H344" s="232">
        <v>5</v>
      </c>
      <c r="I344" s="233"/>
      <c r="J344" s="229"/>
      <c r="K344" s="229"/>
      <c r="L344" s="234"/>
      <c r="M344" s="252"/>
      <c r="N344" s="253"/>
      <c r="O344" s="253"/>
      <c r="P344" s="253"/>
      <c r="Q344" s="253"/>
      <c r="R344" s="253"/>
      <c r="S344" s="253"/>
      <c r="T344" s="254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38" t="s">
        <v>373</v>
      </c>
      <c r="AU344" s="238" t="s">
        <v>112</v>
      </c>
      <c r="AV344" s="12" t="s">
        <v>78</v>
      </c>
      <c r="AW344" s="12" t="s">
        <v>31</v>
      </c>
      <c r="AX344" s="12" t="s">
        <v>69</v>
      </c>
      <c r="AY344" s="238" t="s">
        <v>154</v>
      </c>
    </row>
    <row r="345" s="14" customFormat="1">
      <c r="A345" s="14"/>
      <c r="B345" s="265"/>
      <c r="C345" s="266"/>
      <c r="D345" s="222" t="s">
        <v>373</v>
      </c>
      <c r="E345" s="267" t="s">
        <v>19</v>
      </c>
      <c r="F345" s="268" t="s">
        <v>1209</v>
      </c>
      <c r="G345" s="266"/>
      <c r="H345" s="269">
        <v>5</v>
      </c>
      <c r="I345" s="270"/>
      <c r="J345" s="266"/>
      <c r="K345" s="266"/>
      <c r="L345" s="271"/>
      <c r="M345" s="272"/>
      <c r="N345" s="273"/>
      <c r="O345" s="273"/>
      <c r="P345" s="273"/>
      <c r="Q345" s="273"/>
      <c r="R345" s="273"/>
      <c r="S345" s="273"/>
      <c r="T345" s="27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5" t="s">
        <v>373</v>
      </c>
      <c r="AU345" s="275" t="s">
        <v>112</v>
      </c>
      <c r="AV345" s="14" t="s">
        <v>112</v>
      </c>
      <c r="AW345" s="14" t="s">
        <v>31</v>
      </c>
      <c r="AX345" s="14" t="s">
        <v>76</v>
      </c>
      <c r="AY345" s="275" t="s">
        <v>154</v>
      </c>
    </row>
    <row r="346" s="11" customFormat="1" ht="20.88" customHeight="1">
      <c r="A346" s="11"/>
      <c r="B346" s="195"/>
      <c r="C346" s="196"/>
      <c r="D346" s="197" t="s">
        <v>68</v>
      </c>
      <c r="E346" s="248" t="s">
        <v>1683</v>
      </c>
      <c r="F346" s="248" t="s">
        <v>1684</v>
      </c>
      <c r="G346" s="196"/>
      <c r="H346" s="196"/>
      <c r="I346" s="199"/>
      <c r="J346" s="249">
        <f>BK346</f>
        <v>0</v>
      </c>
      <c r="K346" s="196"/>
      <c r="L346" s="201"/>
      <c r="M346" s="202"/>
      <c r="N346" s="203"/>
      <c r="O346" s="203"/>
      <c r="P346" s="204">
        <f>SUM(P347:P356)</f>
        <v>0</v>
      </c>
      <c r="Q346" s="203"/>
      <c r="R346" s="204">
        <f>SUM(R347:R356)</f>
        <v>0</v>
      </c>
      <c r="S346" s="203"/>
      <c r="T346" s="205">
        <f>SUM(T347:T356)</f>
        <v>2.5493999999999999</v>
      </c>
      <c r="U346" s="11"/>
      <c r="V346" s="11"/>
      <c r="W346" s="11"/>
      <c r="X346" s="11"/>
      <c r="Y346" s="11"/>
      <c r="Z346" s="11"/>
      <c r="AA346" s="11"/>
      <c r="AB346" s="11"/>
      <c r="AC346" s="11"/>
      <c r="AD346" s="11"/>
      <c r="AE346" s="11"/>
      <c r="AR346" s="206" t="s">
        <v>76</v>
      </c>
      <c r="AT346" s="207" t="s">
        <v>68</v>
      </c>
      <c r="AU346" s="207" t="s">
        <v>78</v>
      </c>
      <c r="AY346" s="206" t="s">
        <v>154</v>
      </c>
      <c r="BK346" s="208">
        <f>SUM(BK347:BK356)</f>
        <v>0</v>
      </c>
    </row>
    <row r="347" s="2" customFormat="1" ht="16.5" customHeight="1">
      <c r="A347" s="41"/>
      <c r="B347" s="42"/>
      <c r="C347" s="209" t="s">
        <v>281</v>
      </c>
      <c r="D347" s="209" t="s">
        <v>155</v>
      </c>
      <c r="E347" s="210" t="s">
        <v>1685</v>
      </c>
      <c r="F347" s="211" t="s">
        <v>1686</v>
      </c>
      <c r="G347" s="212" t="s">
        <v>1123</v>
      </c>
      <c r="H347" s="213">
        <v>30</v>
      </c>
      <c r="I347" s="214"/>
      <c r="J347" s="215">
        <f>ROUND(I347*H347,2)</f>
        <v>0</v>
      </c>
      <c r="K347" s="211" t="s">
        <v>1116</v>
      </c>
      <c r="L347" s="47"/>
      <c r="M347" s="216" t="s">
        <v>19</v>
      </c>
      <c r="N347" s="217" t="s">
        <v>40</v>
      </c>
      <c r="O347" s="87"/>
      <c r="P347" s="218">
        <f>O347*H347</f>
        <v>0</v>
      </c>
      <c r="Q347" s="218">
        <v>0</v>
      </c>
      <c r="R347" s="218">
        <f>Q347*H347</f>
        <v>0</v>
      </c>
      <c r="S347" s="218">
        <v>0.00248</v>
      </c>
      <c r="T347" s="219">
        <f>S347*H347</f>
        <v>0.074399999999999994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0" t="s">
        <v>160</v>
      </c>
      <c r="AT347" s="220" t="s">
        <v>155</v>
      </c>
      <c r="AU347" s="220" t="s">
        <v>112</v>
      </c>
      <c r="AY347" s="20" t="s">
        <v>154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20" t="s">
        <v>76</v>
      </c>
      <c r="BK347" s="221">
        <f>ROUND(I347*H347,2)</f>
        <v>0</v>
      </c>
      <c r="BL347" s="20" t="s">
        <v>160</v>
      </c>
      <c r="BM347" s="220" t="s">
        <v>1687</v>
      </c>
    </row>
    <row r="348" s="2" customFormat="1">
      <c r="A348" s="41"/>
      <c r="B348" s="42"/>
      <c r="C348" s="43"/>
      <c r="D348" s="222" t="s">
        <v>162</v>
      </c>
      <c r="E348" s="43"/>
      <c r="F348" s="223" t="s">
        <v>1688</v>
      </c>
      <c r="G348" s="43"/>
      <c r="H348" s="43"/>
      <c r="I348" s="224"/>
      <c r="J348" s="43"/>
      <c r="K348" s="43"/>
      <c r="L348" s="47"/>
      <c r="M348" s="225"/>
      <c r="N348" s="226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162</v>
      </c>
      <c r="AU348" s="20" t="s">
        <v>112</v>
      </c>
    </row>
    <row r="349" s="2" customFormat="1">
      <c r="A349" s="41"/>
      <c r="B349" s="42"/>
      <c r="C349" s="43"/>
      <c r="D349" s="250" t="s">
        <v>1119</v>
      </c>
      <c r="E349" s="43"/>
      <c r="F349" s="251" t="s">
        <v>1689</v>
      </c>
      <c r="G349" s="43"/>
      <c r="H349" s="43"/>
      <c r="I349" s="224"/>
      <c r="J349" s="43"/>
      <c r="K349" s="43"/>
      <c r="L349" s="47"/>
      <c r="M349" s="225"/>
      <c r="N349" s="226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1119</v>
      </c>
      <c r="AU349" s="20" t="s">
        <v>112</v>
      </c>
    </row>
    <row r="350" s="12" customFormat="1">
      <c r="A350" s="12"/>
      <c r="B350" s="228"/>
      <c r="C350" s="229"/>
      <c r="D350" s="222" t="s">
        <v>373</v>
      </c>
      <c r="E350" s="230" t="s">
        <v>19</v>
      </c>
      <c r="F350" s="231" t="s">
        <v>261</v>
      </c>
      <c r="G350" s="229"/>
      <c r="H350" s="232">
        <v>30</v>
      </c>
      <c r="I350" s="233"/>
      <c r="J350" s="229"/>
      <c r="K350" s="229"/>
      <c r="L350" s="234"/>
      <c r="M350" s="252"/>
      <c r="N350" s="253"/>
      <c r="O350" s="253"/>
      <c r="P350" s="253"/>
      <c r="Q350" s="253"/>
      <c r="R350" s="253"/>
      <c r="S350" s="253"/>
      <c r="T350" s="254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T350" s="238" t="s">
        <v>373</v>
      </c>
      <c r="AU350" s="238" t="s">
        <v>112</v>
      </c>
      <c r="AV350" s="12" t="s">
        <v>78</v>
      </c>
      <c r="AW350" s="12" t="s">
        <v>31</v>
      </c>
      <c r="AX350" s="12" t="s">
        <v>69</v>
      </c>
      <c r="AY350" s="238" t="s">
        <v>154</v>
      </c>
    </row>
    <row r="351" s="14" customFormat="1">
      <c r="A351" s="14"/>
      <c r="B351" s="265"/>
      <c r="C351" s="266"/>
      <c r="D351" s="222" t="s">
        <v>373</v>
      </c>
      <c r="E351" s="267" t="s">
        <v>19</v>
      </c>
      <c r="F351" s="268" t="s">
        <v>1209</v>
      </c>
      <c r="G351" s="266"/>
      <c r="H351" s="269">
        <v>30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5" t="s">
        <v>373</v>
      </c>
      <c r="AU351" s="275" t="s">
        <v>112</v>
      </c>
      <c r="AV351" s="14" t="s">
        <v>112</v>
      </c>
      <c r="AW351" s="14" t="s">
        <v>31</v>
      </c>
      <c r="AX351" s="14" t="s">
        <v>76</v>
      </c>
      <c r="AY351" s="275" t="s">
        <v>154</v>
      </c>
    </row>
    <row r="352" s="2" customFormat="1" ht="16.5" customHeight="1">
      <c r="A352" s="41"/>
      <c r="B352" s="42"/>
      <c r="C352" s="209" t="s">
        <v>256</v>
      </c>
      <c r="D352" s="209" t="s">
        <v>155</v>
      </c>
      <c r="E352" s="210" t="s">
        <v>1690</v>
      </c>
      <c r="F352" s="211" t="s">
        <v>1691</v>
      </c>
      <c r="G352" s="212" t="s">
        <v>1259</v>
      </c>
      <c r="H352" s="213">
        <v>15</v>
      </c>
      <c r="I352" s="214"/>
      <c r="J352" s="215">
        <f>ROUND(I352*H352,2)</f>
        <v>0</v>
      </c>
      <c r="K352" s="211" t="s">
        <v>1116</v>
      </c>
      <c r="L352" s="47"/>
      <c r="M352" s="216" t="s">
        <v>19</v>
      </c>
      <c r="N352" s="217" t="s">
        <v>40</v>
      </c>
      <c r="O352" s="87"/>
      <c r="P352" s="218">
        <f>O352*H352</f>
        <v>0</v>
      </c>
      <c r="Q352" s="218">
        <v>0</v>
      </c>
      <c r="R352" s="218">
        <f>Q352*H352</f>
        <v>0</v>
      </c>
      <c r="S352" s="218">
        <v>0.16500000000000001</v>
      </c>
      <c r="T352" s="219">
        <f>S352*H352</f>
        <v>2.4750000000000001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0" t="s">
        <v>160</v>
      </c>
      <c r="AT352" s="220" t="s">
        <v>155</v>
      </c>
      <c r="AU352" s="220" t="s">
        <v>112</v>
      </c>
      <c r="AY352" s="20" t="s">
        <v>154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20" t="s">
        <v>76</v>
      </c>
      <c r="BK352" s="221">
        <f>ROUND(I352*H352,2)</f>
        <v>0</v>
      </c>
      <c r="BL352" s="20" t="s">
        <v>160</v>
      </c>
      <c r="BM352" s="220" t="s">
        <v>1692</v>
      </c>
    </row>
    <row r="353" s="2" customFormat="1">
      <c r="A353" s="41"/>
      <c r="B353" s="42"/>
      <c r="C353" s="43"/>
      <c r="D353" s="222" t="s">
        <v>162</v>
      </c>
      <c r="E353" s="43"/>
      <c r="F353" s="223" t="s">
        <v>1693</v>
      </c>
      <c r="G353" s="43"/>
      <c r="H353" s="43"/>
      <c r="I353" s="224"/>
      <c r="J353" s="43"/>
      <c r="K353" s="43"/>
      <c r="L353" s="47"/>
      <c r="M353" s="225"/>
      <c r="N353" s="226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162</v>
      </c>
      <c r="AU353" s="20" t="s">
        <v>112</v>
      </c>
    </row>
    <row r="354" s="2" customFormat="1">
      <c r="A354" s="41"/>
      <c r="B354" s="42"/>
      <c r="C354" s="43"/>
      <c r="D354" s="250" t="s">
        <v>1119</v>
      </c>
      <c r="E354" s="43"/>
      <c r="F354" s="251" t="s">
        <v>1694</v>
      </c>
      <c r="G354" s="43"/>
      <c r="H354" s="43"/>
      <c r="I354" s="224"/>
      <c r="J354" s="43"/>
      <c r="K354" s="43"/>
      <c r="L354" s="47"/>
      <c r="M354" s="225"/>
      <c r="N354" s="22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1119</v>
      </c>
      <c r="AU354" s="20" t="s">
        <v>112</v>
      </c>
    </row>
    <row r="355" s="12" customFormat="1">
      <c r="A355" s="12"/>
      <c r="B355" s="228"/>
      <c r="C355" s="229"/>
      <c r="D355" s="222" t="s">
        <v>373</v>
      </c>
      <c r="E355" s="230" t="s">
        <v>19</v>
      </c>
      <c r="F355" s="231" t="s">
        <v>212</v>
      </c>
      <c r="G355" s="229"/>
      <c r="H355" s="232">
        <v>15</v>
      </c>
      <c r="I355" s="233"/>
      <c r="J355" s="229"/>
      <c r="K355" s="229"/>
      <c r="L355" s="234"/>
      <c r="M355" s="252"/>
      <c r="N355" s="253"/>
      <c r="O355" s="253"/>
      <c r="P355" s="253"/>
      <c r="Q355" s="253"/>
      <c r="R355" s="253"/>
      <c r="S355" s="253"/>
      <c r="T355" s="254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38" t="s">
        <v>373</v>
      </c>
      <c r="AU355" s="238" t="s">
        <v>112</v>
      </c>
      <c r="AV355" s="12" t="s">
        <v>78</v>
      </c>
      <c r="AW355" s="12" t="s">
        <v>31</v>
      </c>
      <c r="AX355" s="12" t="s">
        <v>69</v>
      </c>
      <c r="AY355" s="238" t="s">
        <v>154</v>
      </c>
    </row>
    <row r="356" s="14" customFormat="1">
      <c r="A356" s="14"/>
      <c r="B356" s="265"/>
      <c r="C356" s="266"/>
      <c r="D356" s="222" t="s">
        <v>373</v>
      </c>
      <c r="E356" s="267" t="s">
        <v>19</v>
      </c>
      <c r="F356" s="268" t="s">
        <v>1209</v>
      </c>
      <c r="G356" s="266"/>
      <c r="H356" s="269">
        <v>15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5" t="s">
        <v>373</v>
      </c>
      <c r="AU356" s="275" t="s">
        <v>112</v>
      </c>
      <c r="AV356" s="14" t="s">
        <v>112</v>
      </c>
      <c r="AW356" s="14" t="s">
        <v>31</v>
      </c>
      <c r="AX356" s="14" t="s">
        <v>76</v>
      </c>
      <c r="AY356" s="275" t="s">
        <v>154</v>
      </c>
    </row>
    <row r="357" s="11" customFormat="1" ht="22.8" customHeight="1">
      <c r="A357" s="11"/>
      <c r="B357" s="195"/>
      <c r="C357" s="196"/>
      <c r="D357" s="197" t="s">
        <v>68</v>
      </c>
      <c r="E357" s="248" t="s">
        <v>1315</v>
      </c>
      <c r="F357" s="248" t="s">
        <v>1316</v>
      </c>
      <c r="G357" s="196"/>
      <c r="H357" s="196"/>
      <c r="I357" s="199"/>
      <c r="J357" s="249">
        <f>BK357</f>
        <v>0</v>
      </c>
      <c r="K357" s="196"/>
      <c r="L357" s="201"/>
      <c r="M357" s="202"/>
      <c r="N357" s="203"/>
      <c r="O357" s="203"/>
      <c r="P357" s="204">
        <f>SUM(P358:P368)</f>
        <v>0</v>
      </c>
      <c r="Q357" s="203"/>
      <c r="R357" s="204">
        <f>SUM(R358:R368)</f>
        <v>0</v>
      </c>
      <c r="S357" s="203"/>
      <c r="T357" s="205">
        <f>SUM(T358:T368)</f>
        <v>0</v>
      </c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206" t="s">
        <v>76</v>
      </c>
      <c r="AT357" s="207" t="s">
        <v>68</v>
      </c>
      <c r="AU357" s="207" t="s">
        <v>76</v>
      </c>
      <c r="AY357" s="206" t="s">
        <v>154</v>
      </c>
      <c r="BK357" s="208">
        <f>SUM(BK358:BK368)</f>
        <v>0</v>
      </c>
    </row>
    <row r="358" s="2" customFormat="1" ht="16.5" customHeight="1">
      <c r="A358" s="41"/>
      <c r="B358" s="42"/>
      <c r="C358" s="209" t="s">
        <v>261</v>
      </c>
      <c r="D358" s="209" t="s">
        <v>155</v>
      </c>
      <c r="E358" s="210" t="s">
        <v>1317</v>
      </c>
      <c r="F358" s="211" t="s">
        <v>1318</v>
      </c>
      <c r="G358" s="212" t="s">
        <v>1175</v>
      </c>
      <c r="H358" s="213">
        <v>2.5489999999999999</v>
      </c>
      <c r="I358" s="214"/>
      <c r="J358" s="215">
        <f>ROUND(I358*H358,2)</f>
        <v>0</v>
      </c>
      <c r="K358" s="211" t="s">
        <v>1116</v>
      </c>
      <c r="L358" s="47"/>
      <c r="M358" s="216" t="s">
        <v>19</v>
      </c>
      <c r="N358" s="217" t="s">
        <v>40</v>
      </c>
      <c r="O358" s="87"/>
      <c r="P358" s="218">
        <f>O358*H358</f>
        <v>0</v>
      </c>
      <c r="Q358" s="218">
        <v>0</v>
      </c>
      <c r="R358" s="218">
        <f>Q358*H358</f>
        <v>0</v>
      </c>
      <c r="S358" s="218">
        <v>0</v>
      </c>
      <c r="T358" s="219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0" t="s">
        <v>160</v>
      </c>
      <c r="AT358" s="220" t="s">
        <v>155</v>
      </c>
      <c r="AU358" s="220" t="s">
        <v>78</v>
      </c>
      <c r="AY358" s="20" t="s">
        <v>154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20" t="s">
        <v>76</v>
      </c>
      <c r="BK358" s="221">
        <f>ROUND(I358*H358,2)</f>
        <v>0</v>
      </c>
      <c r="BL358" s="20" t="s">
        <v>160</v>
      </c>
      <c r="BM358" s="220" t="s">
        <v>1695</v>
      </c>
    </row>
    <row r="359" s="2" customFormat="1">
      <c r="A359" s="41"/>
      <c r="B359" s="42"/>
      <c r="C359" s="43"/>
      <c r="D359" s="222" t="s">
        <v>162</v>
      </c>
      <c r="E359" s="43"/>
      <c r="F359" s="223" t="s">
        <v>1320</v>
      </c>
      <c r="G359" s="43"/>
      <c r="H359" s="43"/>
      <c r="I359" s="224"/>
      <c r="J359" s="43"/>
      <c r="K359" s="43"/>
      <c r="L359" s="47"/>
      <c r="M359" s="225"/>
      <c r="N359" s="226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162</v>
      </c>
      <c r="AU359" s="20" t="s">
        <v>78</v>
      </c>
    </row>
    <row r="360" s="2" customFormat="1">
      <c r="A360" s="41"/>
      <c r="B360" s="42"/>
      <c r="C360" s="43"/>
      <c r="D360" s="250" t="s">
        <v>1119</v>
      </c>
      <c r="E360" s="43"/>
      <c r="F360" s="251" t="s">
        <v>1321</v>
      </c>
      <c r="G360" s="43"/>
      <c r="H360" s="43"/>
      <c r="I360" s="224"/>
      <c r="J360" s="43"/>
      <c r="K360" s="43"/>
      <c r="L360" s="47"/>
      <c r="M360" s="225"/>
      <c r="N360" s="226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1119</v>
      </c>
      <c r="AU360" s="20" t="s">
        <v>78</v>
      </c>
    </row>
    <row r="361" s="2" customFormat="1" ht="16.5" customHeight="1">
      <c r="A361" s="41"/>
      <c r="B361" s="42"/>
      <c r="C361" s="209" t="s">
        <v>266</v>
      </c>
      <c r="D361" s="209" t="s">
        <v>155</v>
      </c>
      <c r="E361" s="210" t="s">
        <v>1323</v>
      </c>
      <c r="F361" s="211" t="s">
        <v>1324</v>
      </c>
      <c r="G361" s="212" t="s">
        <v>1175</v>
      </c>
      <c r="H361" s="213">
        <v>76.469999999999999</v>
      </c>
      <c r="I361" s="214"/>
      <c r="J361" s="215">
        <f>ROUND(I361*H361,2)</f>
        <v>0</v>
      </c>
      <c r="K361" s="211" t="s">
        <v>1116</v>
      </c>
      <c r="L361" s="47"/>
      <c r="M361" s="216" t="s">
        <v>19</v>
      </c>
      <c r="N361" s="217" t="s">
        <v>40</v>
      </c>
      <c r="O361" s="87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0" t="s">
        <v>160</v>
      </c>
      <c r="AT361" s="220" t="s">
        <v>155</v>
      </c>
      <c r="AU361" s="220" t="s">
        <v>78</v>
      </c>
      <c r="AY361" s="20" t="s">
        <v>154</v>
      </c>
      <c r="BE361" s="221">
        <f>IF(N361="základní",J361,0)</f>
        <v>0</v>
      </c>
      <c r="BF361" s="221">
        <f>IF(N361="snížená",J361,0)</f>
        <v>0</v>
      </c>
      <c r="BG361" s="221">
        <f>IF(N361="zákl. přenesená",J361,0)</f>
        <v>0</v>
      </c>
      <c r="BH361" s="221">
        <f>IF(N361="sníž. přenesená",J361,0)</f>
        <v>0</v>
      </c>
      <c r="BI361" s="221">
        <f>IF(N361="nulová",J361,0)</f>
        <v>0</v>
      </c>
      <c r="BJ361" s="20" t="s">
        <v>76</v>
      </c>
      <c r="BK361" s="221">
        <f>ROUND(I361*H361,2)</f>
        <v>0</v>
      </c>
      <c r="BL361" s="20" t="s">
        <v>160</v>
      </c>
      <c r="BM361" s="220" t="s">
        <v>1696</v>
      </c>
    </row>
    <row r="362" s="2" customFormat="1">
      <c r="A362" s="41"/>
      <c r="B362" s="42"/>
      <c r="C362" s="43"/>
      <c r="D362" s="222" t="s">
        <v>162</v>
      </c>
      <c r="E362" s="43"/>
      <c r="F362" s="223" t="s">
        <v>1326</v>
      </c>
      <c r="G362" s="43"/>
      <c r="H362" s="43"/>
      <c r="I362" s="224"/>
      <c r="J362" s="43"/>
      <c r="K362" s="43"/>
      <c r="L362" s="47"/>
      <c r="M362" s="225"/>
      <c r="N362" s="226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162</v>
      </c>
      <c r="AU362" s="20" t="s">
        <v>78</v>
      </c>
    </row>
    <row r="363" s="2" customFormat="1">
      <c r="A363" s="41"/>
      <c r="B363" s="42"/>
      <c r="C363" s="43"/>
      <c r="D363" s="250" t="s">
        <v>1119</v>
      </c>
      <c r="E363" s="43"/>
      <c r="F363" s="251" t="s">
        <v>1327</v>
      </c>
      <c r="G363" s="43"/>
      <c r="H363" s="43"/>
      <c r="I363" s="224"/>
      <c r="J363" s="43"/>
      <c r="K363" s="43"/>
      <c r="L363" s="47"/>
      <c r="M363" s="225"/>
      <c r="N363" s="226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1119</v>
      </c>
      <c r="AU363" s="20" t="s">
        <v>78</v>
      </c>
    </row>
    <row r="364" s="12" customFormat="1">
      <c r="A364" s="12"/>
      <c r="B364" s="228"/>
      <c r="C364" s="229"/>
      <c r="D364" s="222" t="s">
        <v>373</v>
      </c>
      <c r="E364" s="230" t="s">
        <v>19</v>
      </c>
      <c r="F364" s="231" t="s">
        <v>1697</v>
      </c>
      <c r="G364" s="229"/>
      <c r="H364" s="232">
        <v>76.469999999999999</v>
      </c>
      <c r="I364" s="233"/>
      <c r="J364" s="229"/>
      <c r="K364" s="229"/>
      <c r="L364" s="234"/>
      <c r="M364" s="252"/>
      <c r="N364" s="253"/>
      <c r="O364" s="253"/>
      <c r="P364" s="253"/>
      <c r="Q364" s="253"/>
      <c r="R364" s="253"/>
      <c r="S364" s="253"/>
      <c r="T364" s="254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8" t="s">
        <v>373</v>
      </c>
      <c r="AU364" s="238" t="s">
        <v>78</v>
      </c>
      <c r="AV364" s="12" t="s">
        <v>78</v>
      </c>
      <c r="AW364" s="12" t="s">
        <v>31</v>
      </c>
      <c r="AX364" s="12" t="s">
        <v>69</v>
      </c>
      <c r="AY364" s="238" t="s">
        <v>154</v>
      </c>
    </row>
    <row r="365" s="14" customFormat="1">
      <c r="A365" s="14"/>
      <c r="B365" s="265"/>
      <c r="C365" s="266"/>
      <c r="D365" s="222" t="s">
        <v>373</v>
      </c>
      <c r="E365" s="267" t="s">
        <v>19</v>
      </c>
      <c r="F365" s="268" t="s">
        <v>1209</v>
      </c>
      <c r="G365" s="266"/>
      <c r="H365" s="269">
        <v>76.469999999999999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5" t="s">
        <v>373</v>
      </c>
      <c r="AU365" s="275" t="s">
        <v>78</v>
      </c>
      <c r="AV365" s="14" t="s">
        <v>112</v>
      </c>
      <c r="AW365" s="14" t="s">
        <v>31</v>
      </c>
      <c r="AX365" s="14" t="s">
        <v>76</v>
      </c>
      <c r="AY365" s="275" t="s">
        <v>154</v>
      </c>
    </row>
    <row r="366" s="2" customFormat="1" ht="21.75" customHeight="1">
      <c r="A366" s="41"/>
      <c r="B366" s="42"/>
      <c r="C366" s="209" t="s">
        <v>319</v>
      </c>
      <c r="D366" s="209" t="s">
        <v>155</v>
      </c>
      <c r="E366" s="210" t="s">
        <v>1698</v>
      </c>
      <c r="F366" s="211" t="s">
        <v>1699</v>
      </c>
      <c r="G366" s="212" t="s">
        <v>1175</v>
      </c>
      <c r="H366" s="213">
        <v>2.5489999999999999</v>
      </c>
      <c r="I366" s="214"/>
      <c r="J366" s="215">
        <f>ROUND(I366*H366,2)</f>
        <v>0</v>
      </c>
      <c r="K366" s="211" t="s">
        <v>1116</v>
      </c>
      <c r="L366" s="47"/>
      <c r="M366" s="216" t="s">
        <v>19</v>
      </c>
      <c r="N366" s="217" t="s">
        <v>40</v>
      </c>
      <c r="O366" s="87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0" t="s">
        <v>160</v>
      </c>
      <c r="AT366" s="220" t="s">
        <v>155</v>
      </c>
      <c r="AU366" s="220" t="s">
        <v>78</v>
      </c>
      <c r="AY366" s="20" t="s">
        <v>154</v>
      </c>
      <c r="BE366" s="221">
        <f>IF(N366="základní",J366,0)</f>
        <v>0</v>
      </c>
      <c r="BF366" s="221">
        <f>IF(N366="snížená",J366,0)</f>
        <v>0</v>
      </c>
      <c r="BG366" s="221">
        <f>IF(N366="zákl. přenesená",J366,0)</f>
        <v>0</v>
      </c>
      <c r="BH366" s="221">
        <f>IF(N366="sníž. přenesená",J366,0)</f>
        <v>0</v>
      </c>
      <c r="BI366" s="221">
        <f>IF(N366="nulová",J366,0)</f>
        <v>0</v>
      </c>
      <c r="BJ366" s="20" t="s">
        <v>76</v>
      </c>
      <c r="BK366" s="221">
        <f>ROUND(I366*H366,2)</f>
        <v>0</v>
      </c>
      <c r="BL366" s="20" t="s">
        <v>160</v>
      </c>
      <c r="BM366" s="220" t="s">
        <v>1700</v>
      </c>
    </row>
    <row r="367" s="2" customFormat="1">
      <c r="A367" s="41"/>
      <c r="B367" s="42"/>
      <c r="C367" s="43"/>
      <c r="D367" s="222" t="s">
        <v>162</v>
      </c>
      <c r="E367" s="43"/>
      <c r="F367" s="223" t="s">
        <v>1701</v>
      </c>
      <c r="G367" s="43"/>
      <c r="H367" s="43"/>
      <c r="I367" s="224"/>
      <c r="J367" s="43"/>
      <c r="K367" s="43"/>
      <c r="L367" s="47"/>
      <c r="M367" s="225"/>
      <c r="N367" s="226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162</v>
      </c>
      <c r="AU367" s="20" t="s">
        <v>78</v>
      </c>
    </row>
    <row r="368" s="2" customFormat="1">
      <c r="A368" s="41"/>
      <c r="B368" s="42"/>
      <c r="C368" s="43"/>
      <c r="D368" s="250" t="s">
        <v>1119</v>
      </c>
      <c r="E368" s="43"/>
      <c r="F368" s="251" t="s">
        <v>1702</v>
      </c>
      <c r="G368" s="43"/>
      <c r="H368" s="43"/>
      <c r="I368" s="224"/>
      <c r="J368" s="43"/>
      <c r="K368" s="43"/>
      <c r="L368" s="47"/>
      <c r="M368" s="225"/>
      <c r="N368" s="226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1119</v>
      </c>
      <c r="AU368" s="20" t="s">
        <v>78</v>
      </c>
    </row>
    <row r="369" s="11" customFormat="1" ht="22.8" customHeight="1">
      <c r="A369" s="11"/>
      <c r="B369" s="195"/>
      <c r="C369" s="196"/>
      <c r="D369" s="197" t="s">
        <v>68</v>
      </c>
      <c r="E369" s="248" t="s">
        <v>1334</v>
      </c>
      <c r="F369" s="248" t="s">
        <v>1335</v>
      </c>
      <c r="G369" s="196"/>
      <c r="H369" s="196"/>
      <c r="I369" s="199"/>
      <c r="J369" s="249">
        <f>BK369</f>
        <v>0</v>
      </c>
      <c r="K369" s="196"/>
      <c r="L369" s="201"/>
      <c r="M369" s="202"/>
      <c r="N369" s="203"/>
      <c r="O369" s="203"/>
      <c r="P369" s="204">
        <f>SUM(P370:P372)</f>
        <v>0</v>
      </c>
      <c r="Q369" s="203"/>
      <c r="R369" s="204">
        <f>SUM(R370:R372)</f>
        <v>0</v>
      </c>
      <c r="S369" s="203"/>
      <c r="T369" s="205">
        <f>SUM(T370:T372)</f>
        <v>0</v>
      </c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R369" s="206" t="s">
        <v>76</v>
      </c>
      <c r="AT369" s="207" t="s">
        <v>68</v>
      </c>
      <c r="AU369" s="207" t="s">
        <v>76</v>
      </c>
      <c r="AY369" s="206" t="s">
        <v>154</v>
      </c>
      <c r="BK369" s="208">
        <f>SUM(BK370:BK372)</f>
        <v>0</v>
      </c>
    </row>
    <row r="370" s="2" customFormat="1" ht="16.5" customHeight="1">
      <c r="A370" s="41"/>
      <c r="B370" s="42"/>
      <c r="C370" s="209" t="s">
        <v>333</v>
      </c>
      <c r="D370" s="209" t="s">
        <v>155</v>
      </c>
      <c r="E370" s="210" t="s">
        <v>1703</v>
      </c>
      <c r="F370" s="211" t="s">
        <v>1704</v>
      </c>
      <c r="G370" s="212" t="s">
        <v>1175</v>
      </c>
      <c r="H370" s="213">
        <v>147.00800000000001</v>
      </c>
      <c r="I370" s="214"/>
      <c r="J370" s="215">
        <f>ROUND(I370*H370,2)</f>
        <v>0</v>
      </c>
      <c r="K370" s="211" t="s">
        <v>1116</v>
      </c>
      <c r="L370" s="47"/>
      <c r="M370" s="216" t="s">
        <v>19</v>
      </c>
      <c r="N370" s="217" t="s">
        <v>40</v>
      </c>
      <c r="O370" s="87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9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0" t="s">
        <v>160</v>
      </c>
      <c r="AT370" s="220" t="s">
        <v>155</v>
      </c>
      <c r="AU370" s="220" t="s">
        <v>78</v>
      </c>
      <c r="AY370" s="20" t="s">
        <v>154</v>
      </c>
      <c r="BE370" s="221">
        <f>IF(N370="základní",J370,0)</f>
        <v>0</v>
      </c>
      <c r="BF370" s="221">
        <f>IF(N370="snížená",J370,0)</f>
        <v>0</v>
      </c>
      <c r="BG370" s="221">
        <f>IF(N370="zákl. přenesená",J370,0)</f>
        <v>0</v>
      </c>
      <c r="BH370" s="221">
        <f>IF(N370="sníž. přenesená",J370,0)</f>
        <v>0</v>
      </c>
      <c r="BI370" s="221">
        <f>IF(N370="nulová",J370,0)</f>
        <v>0</v>
      </c>
      <c r="BJ370" s="20" t="s">
        <v>76</v>
      </c>
      <c r="BK370" s="221">
        <f>ROUND(I370*H370,2)</f>
        <v>0</v>
      </c>
      <c r="BL370" s="20" t="s">
        <v>160</v>
      </c>
      <c r="BM370" s="220" t="s">
        <v>1705</v>
      </c>
    </row>
    <row r="371" s="2" customFormat="1">
      <c r="A371" s="41"/>
      <c r="B371" s="42"/>
      <c r="C371" s="43"/>
      <c r="D371" s="222" t="s">
        <v>162</v>
      </c>
      <c r="E371" s="43"/>
      <c r="F371" s="223" t="s">
        <v>1706</v>
      </c>
      <c r="G371" s="43"/>
      <c r="H371" s="43"/>
      <c r="I371" s="224"/>
      <c r="J371" s="43"/>
      <c r="K371" s="43"/>
      <c r="L371" s="47"/>
      <c r="M371" s="225"/>
      <c r="N371" s="226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162</v>
      </c>
      <c r="AU371" s="20" t="s">
        <v>78</v>
      </c>
    </row>
    <row r="372" s="2" customFormat="1">
      <c r="A372" s="41"/>
      <c r="B372" s="42"/>
      <c r="C372" s="43"/>
      <c r="D372" s="250" t="s">
        <v>1119</v>
      </c>
      <c r="E372" s="43"/>
      <c r="F372" s="251" t="s">
        <v>1707</v>
      </c>
      <c r="G372" s="43"/>
      <c r="H372" s="43"/>
      <c r="I372" s="224"/>
      <c r="J372" s="43"/>
      <c r="K372" s="43"/>
      <c r="L372" s="47"/>
      <c r="M372" s="225"/>
      <c r="N372" s="226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1119</v>
      </c>
      <c r="AU372" s="20" t="s">
        <v>78</v>
      </c>
    </row>
    <row r="373" s="11" customFormat="1" ht="25.92" customHeight="1">
      <c r="A373" s="11"/>
      <c r="B373" s="195"/>
      <c r="C373" s="196"/>
      <c r="D373" s="197" t="s">
        <v>68</v>
      </c>
      <c r="E373" s="198" t="s">
        <v>1708</v>
      </c>
      <c r="F373" s="198" t="s">
        <v>1709</v>
      </c>
      <c r="G373" s="196"/>
      <c r="H373" s="196"/>
      <c r="I373" s="199"/>
      <c r="J373" s="200">
        <f>BK373</f>
        <v>0</v>
      </c>
      <c r="K373" s="196"/>
      <c r="L373" s="201"/>
      <c r="M373" s="202"/>
      <c r="N373" s="203"/>
      <c r="O373" s="203"/>
      <c r="P373" s="204">
        <f>SUM(P374:P384)</f>
        <v>0</v>
      </c>
      <c r="Q373" s="203"/>
      <c r="R373" s="204">
        <f>SUM(R374:R384)</f>
        <v>0</v>
      </c>
      <c r="S373" s="203"/>
      <c r="T373" s="205">
        <f>SUM(T374:T384)</f>
        <v>0</v>
      </c>
      <c r="U373" s="11"/>
      <c r="V373" s="11"/>
      <c r="W373" s="11"/>
      <c r="X373" s="11"/>
      <c r="Y373" s="11"/>
      <c r="Z373" s="11"/>
      <c r="AA373" s="11"/>
      <c r="AB373" s="11"/>
      <c r="AC373" s="11"/>
      <c r="AD373" s="11"/>
      <c r="AE373" s="11"/>
      <c r="AR373" s="206" t="s">
        <v>112</v>
      </c>
      <c r="AT373" s="207" t="s">
        <v>68</v>
      </c>
      <c r="AU373" s="207" t="s">
        <v>69</v>
      </c>
      <c r="AY373" s="206" t="s">
        <v>154</v>
      </c>
      <c r="BK373" s="208">
        <f>SUM(BK374:BK384)</f>
        <v>0</v>
      </c>
    </row>
    <row r="374" s="2" customFormat="1" ht="21.75" customHeight="1">
      <c r="A374" s="41"/>
      <c r="B374" s="42"/>
      <c r="C374" s="209" t="s">
        <v>313</v>
      </c>
      <c r="D374" s="209" t="s">
        <v>155</v>
      </c>
      <c r="E374" s="210" t="s">
        <v>1710</v>
      </c>
      <c r="F374" s="211" t="s">
        <v>1711</v>
      </c>
      <c r="G374" s="212" t="s">
        <v>1200</v>
      </c>
      <c r="H374" s="213">
        <v>1</v>
      </c>
      <c r="I374" s="214"/>
      <c r="J374" s="215">
        <f>ROUND(I374*H374,2)</f>
        <v>0</v>
      </c>
      <c r="K374" s="211" t="s">
        <v>322</v>
      </c>
      <c r="L374" s="47"/>
      <c r="M374" s="216" t="s">
        <v>19</v>
      </c>
      <c r="N374" s="217" t="s">
        <v>40</v>
      </c>
      <c r="O374" s="87"/>
      <c r="P374" s="218">
        <f>O374*H374</f>
        <v>0</v>
      </c>
      <c r="Q374" s="218">
        <v>0</v>
      </c>
      <c r="R374" s="218">
        <f>Q374*H374</f>
        <v>0</v>
      </c>
      <c r="S374" s="218">
        <v>0</v>
      </c>
      <c r="T374" s="219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0" t="s">
        <v>160</v>
      </c>
      <c r="AT374" s="220" t="s">
        <v>155</v>
      </c>
      <c r="AU374" s="220" t="s">
        <v>76</v>
      </c>
      <c r="AY374" s="20" t="s">
        <v>154</v>
      </c>
      <c r="BE374" s="221">
        <f>IF(N374="základní",J374,0)</f>
        <v>0</v>
      </c>
      <c r="BF374" s="221">
        <f>IF(N374="snížená",J374,0)</f>
        <v>0</v>
      </c>
      <c r="BG374" s="221">
        <f>IF(N374="zákl. přenesená",J374,0)</f>
        <v>0</v>
      </c>
      <c r="BH374" s="221">
        <f>IF(N374="sníž. přenesená",J374,0)</f>
        <v>0</v>
      </c>
      <c r="BI374" s="221">
        <f>IF(N374="nulová",J374,0)</f>
        <v>0</v>
      </c>
      <c r="BJ374" s="20" t="s">
        <v>76</v>
      </c>
      <c r="BK374" s="221">
        <f>ROUND(I374*H374,2)</f>
        <v>0</v>
      </c>
      <c r="BL374" s="20" t="s">
        <v>160</v>
      </c>
      <c r="BM374" s="220" t="s">
        <v>1712</v>
      </c>
    </row>
    <row r="375" s="2" customFormat="1">
      <c r="A375" s="41"/>
      <c r="B375" s="42"/>
      <c r="C375" s="43"/>
      <c r="D375" s="222" t="s">
        <v>162</v>
      </c>
      <c r="E375" s="43"/>
      <c r="F375" s="223" t="s">
        <v>1711</v>
      </c>
      <c r="G375" s="43"/>
      <c r="H375" s="43"/>
      <c r="I375" s="224"/>
      <c r="J375" s="43"/>
      <c r="K375" s="43"/>
      <c r="L375" s="47"/>
      <c r="M375" s="225"/>
      <c r="N375" s="226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162</v>
      </c>
      <c r="AU375" s="20" t="s">
        <v>76</v>
      </c>
    </row>
    <row r="376" s="12" customFormat="1">
      <c r="A376" s="12"/>
      <c r="B376" s="228"/>
      <c r="C376" s="229"/>
      <c r="D376" s="222" t="s">
        <v>373</v>
      </c>
      <c r="E376" s="230" t="s">
        <v>19</v>
      </c>
      <c r="F376" s="231" t="s">
        <v>76</v>
      </c>
      <c r="G376" s="229"/>
      <c r="H376" s="232">
        <v>1</v>
      </c>
      <c r="I376" s="233"/>
      <c r="J376" s="229"/>
      <c r="K376" s="229"/>
      <c r="L376" s="234"/>
      <c r="M376" s="252"/>
      <c r="N376" s="253"/>
      <c r="O376" s="253"/>
      <c r="P376" s="253"/>
      <c r="Q376" s="253"/>
      <c r="R376" s="253"/>
      <c r="S376" s="253"/>
      <c r="T376" s="254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38" t="s">
        <v>373</v>
      </c>
      <c r="AU376" s="238" t="s">
        <v>76</v>
      </c>
      <c r="AV376" s="12" t="s">
        <v>78</v>
      </c>
      <c r="AW376" s="12" t="s">
        <v>31</v>
      </c>
      <c r="AX376" s="12" t="s">
        <v>69</v>
      </c>
      <c r="AY376" s="238" t="s">
        <v>154</v>
      </c>
    </row>
    <row r="377" s="14" customFormat="1">
      <c r="A377" s="14"/>
      <c r="B377" s="265"/>
      <c r="C377" s="266"/>
      <c r="D377" s="222" t="s">
        <v>373</v>
      </c>
      <c r="E377" s="267" t="s">
        <v>19</v>
      </c>
      <c r="F377" s="268" t="s">
        <v>1209</v>
      </c>
      <c r="G377" s="266"/>
      <c r="H377" s="269">
        <v>1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5" t="s">
        <v>373</v>
      </c>
      <c r="AU377" s="275" t="s">
        <v>76</v>
      </c>
      <c r="AV377" s="14" t="s">
        <v>112</v>
      </c>
      <c r="AW377" s="14" t="s">
        <v>31</v>
      </c>
      <c r="AX377" s="14" t="s">
        <v>76</v>
      </c>
      <c r="AY377" s="275" t="s">
        <v>154</v>
      </c>
    </row>
    <row r="378" s="2" customFormat="1" ht="16.5" customHeight="1">
      <c r="A378" s="41"/>
      <c r="B378" s="42"/>
      <c r="C378" s="209" t="s">
        <v>307</v>
      </c>
      <c r="D378" s="209" t="s">
        <v>155</v>
      </c>
      <c r="E378" s="210" t="s">
        <v>1713</v>
      </c>
      <c r="F378" s="211" t="s">
        <v>1714</v>
      </c>
      <c r="G378" s="212" t="s">
        <v>1200</v>
      </c>
      <c r="H378" s="213">
        <v>1</v>
      </c>
      <c r="I378" s="214"/>
      <c r="J378" s="215">
        <f>ROUND(I378*H378,2)</f>
        <v>0</v>
      </c>
      <c r="K378" s="211" t="s">
        <v>322</v>
      </c>
      <c r="L378" s="47"/>
      <c r="M378" s="216" t="s">
        <v>19</v>
      </c>
      <c r="N378" s="217" t="s">
        <v>40</v>
      </c>
      <c r="O378" s="87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9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0" t="s">
        <v>160</v>
      </c>
      <c r="AT378" s="220" t="s">
        <v>155</v>
      </c>
      <c r="AU378" s="220" t="s">
        <v>76</v>
      </c>
      <c r="AY378" s="20" t="s">
        <v>154</v>
      </c>
      <c r="BE378" s="221">
        <f>IF(N378="základní",J378,0)</f>
        <v>0</v>
      </c>
      <c r="BF378" s="221">
        <f>IF(N378="snížená",J378,0)</f>
        <v>0</v>
      </c>
      <c r="BG378" s="221">
        <f>IF(N378="zákl. přenesená",J378,0)</f>
        <v>0</v>
      </c>
      <c r="BH378" s="221">
        <f>IF(N378="sníž. přenesená",J378,0)</f>
        <v>0</v>
      </c>
      <c r="BI378" s="221">
        <f>IF(N378="nulová",J378,0)</f>
        <v>0</v>
      </c>
      <c r="BJ378" s="20" t="s">
        <v>76</v>
      </c>
      <c r="BK378" s="221">
        <f>ROUND(I378*H378,2)</f>
        <v>0</v>
      </c>
      <c r="BL378" s="20" t="s">
        <v>160</v>
      </c>
      <c r="BM378" s="220" t="s">
        <v>1715</v>
      </c>
    </row>
    <row r="379" s="2" customFormat="1">
      <c r="A379" s="41"/>
      <c r="B379" s="42"/>
      <c r="C379" s="43"/>
      <c r="D379" s="222" t="s">
        <v>162</v>
      </c>
      <c r="E379" s="43"/>
      <c r="F379" s="223" t="s">
        <v>1714</v>
      </c>
      <c r="G379" s="43"/>
      <c r="H379" s="43"/>
      <c r="I379" s="224"/>
      <c r="J379" s="43"/>
      <c r="K379" s="43"/>
      <c r="L379" s="47"/>
      <c r="M379" s="225"/>
      <c r="N379" s="226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162</v>
      </c>
      <c r="AU379" s="20" t="s">
        <v>76</v>
      </c>
    </row>
    <row r="380" s="12" customFormat="1">
      <c r="A380" s="12"/>
      <c r="B380" s="228"/>
      <c r="C380" s="229"/>
      <c r="D380" s="222" t="s">
        <v>373</v>
      </c>
      <c r="E380" s="230" t="s">
        <v>19</v>
      </c>
      <c r="F380" s="231" t="s">
        <v>76</v>
      </c>
      <c r="G380" s="229"/>
      <c r="H380" s="232">
        <v>1</v>
      </c>
      <c r="I380" s="233"/>
      <c r="J380" s="229"/>
      <c r="K380" s="229"/>
      <c r="L380" s="234"/>
      <c r="M380" s="252"/>
      <c r="N380" s="253"/>
      <c r="O380" s="253"/>
      <c r="P380" s="253"/>
      <c r="Q380" s="253"/>
      <c r="R380" s="253"/>
      <c r="S380" s="253"/>
      <c r="T380" s="254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8" t="s">
        <v>373</v>
      </c>
      <c r="AU380" s="238" t="s">
        <v>76</v>
      </c>
      <c r="AV380" s="12" t="s">
        <v>78</v>
      </c>
      <c r="AW380" s="12" t="s">
        <v>31</v>
      </c>
      <c r="AX380" s="12" t="s">
        <v>76</v>
      </c>
      <c r="AY380" s="238" t="s">
        <v>154</v>
      </c>
    </row>
    <row r="381" s="2" customFormat="1" ht="16.5" customHeight="1">
      <c r="A381" s="41"/>
      <c r="B381" s="42"/>
      <c r="C381" s="209" t="s">
        <v>301</v>
      </c>
      <c r="D381" s="209" t="s">
        <v>155</v>
      </c>
      <c r="E381" s="210" t="s">
        <v>1716</v>
      </c>
      <c r="F381" s="211" t="s">
        <v>1717</v>
      </c>
      <c r="G381" s="212" t="s">
        <v>1200</v>
      </c>
      <c r="H381" s="213">
        <v>1</v>
      </c>
      <c r="I381" s="214"/>
      <c r="J381" s="215">
        <f>ROUND(I381*H381,2)</f>
        <v>0</v>
      </c>
      <c r="K381" s="211" t="s">
        <v>322</v>
      </c>
      <c r="L381" s="47"/>
      <c r="M381" s="216" t="s">
        <v>19</v>
      </c>
      <c r="N381" s="217" t="s">
        <v>40</v>
      </c>
      <c r="O381" s="87"/>
      <c r="P381" s="218">
        <f>O381*H381</f>
        <v>0</v>
      </c>
      <c r="Q381" s="218">
        <v>0</v>
      </c>
      <c r="R381" s="218">
        <f>Q381*H381</f>
        <v>0</v>
      </c>
      <c r="S381" s="218">
        <v>0</v>
      </c>
      <c r="T381" s="219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0" t="s">
        <v>160</v>
      </c>
      <c r="AT381" s="220" t="s">
        <v>155</v>
      </c>
      <c r="AU381" s="220" t="s">
        <v>76</v>
      </c>
      <c r="AY381" s="20" t="s">
        <v>154</v>
      </c>
      <c r="BE381" s="221">
        <f>IF(N381="základní",J381,0)</f>
        <v>0</v>
      </c>
      <c r="BF381" s="221">
        <f>IF(N381="snížená",J381,0)</f>
        <v>0</v>
      </c>
      <c r="BG381" s="221">
        <f>IF(N381="zákl. přenesená",J381,0)</f>
        <v>0</v>
      </c>
      <c r="BH381" s="221">
        <f>IF(N381="sníž. přenesená",J381,0)</f>
        <v>0</v>
      </c>
      <c r="BI381" s="221">
        <f>IF(N381="nulová",J381,0)</f>
        <v>0</v>
      </c>
      <c r="BJ381" s="20" t="s">
        <v>76</v>
      </c>
      <c r="BK381" s="221">
        <f>ROUND(I381*H381,2)</f>
        <v>0</v>
      </c>
      <c r="BL381" s="20" t="s">
        <v>160</v>
      </c>
      <c r="BM381" s="220" t="s">
        <v>1718</v>
      </c>
    </row>
    <row r="382" s="2" customFormat="1">
      <c r="A382" s="41"/>
      <c r="B382" s="42"/>
      <c r="C382" s="43"/>
      <c r="D382" s="222" t="s">
        <v>162</v>
      </c>
      <c r="E382" s="43"/>
      <c r="F382" s="223" t="s">
        <v>1717</v>
      </c>
      <c r="G382" s="43"/>
      <c r="H382" s="43"/>
      <c r="I382" s="224"/>
      <c r="J382" s="43"/>
      <c r="K382" s="43"/>
      <c r="L382" s="47"/>
      <c r="M382" s="225"/>
      <c r="N382" s="226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162</v>
      </c>
      <c r="AU382" s="20" t="s">
        <v>76</v>
      </c>
    </row>
    <row r="383" s="12" customFormat="1">
      <c r="A383" s="12"/>
      <c r="B383" s="228"/>
      <c r="C383" s="229"/>
      <c r="D383" s="222" t="s">
        <v>373</v>
      </c>
      <c r="E383" s="230" t="s">
        <v>19</v>
      </c>
      <c r="F383" s="231" t="s">
        <v>76</v>
      </c>
      <c r="G383" s="229"/>
      <c r="H383" s="232">
        <v>1</v>
      </c>
      <c r="I383" s="233"/>
      <c r="J383" s="229"/>
      <c r="K383" s="229"/>
      <c r="L383" s="234"/>
      <c r="M383" s="252"/>
      <c r="N383" s="253"/>
      <c r="O383" s="253"/>
      <c r="P383" s="253"/>
      <c r="Q383" s="253"/>
      <c r="R383" s="253"/>
      <c r="S383" s="253"/>
      <c r="T383" s="254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38" t="s">
        <v>373</v>
      </c>
      <c r="AU383" s="238" t="s">
        <v>76</v>
      </c>
      <c r="AV383" s="12" t="s">
        <v>78</v>
      </c>
      <c r="AW383" s="12" t="s">
        <v>31</v>
      </c>
      <c r="AX383" s="12" t="s">
        <v>69</v>
      </c>
      <c r="AY383" s="238" t="s">
        <v>154</v>
      </c>
    </row>
    <row r="384" s="14" customFormat="1">
      <c r="A384" s="14"/>
      <c r="B384" s="265"/>
      <c r="C384" s="266"/>
      <c r="D384" s="222" t="s">
        <v>373</v>
      </c>
      <c r="E384" s="267" t="s">
        <v>19</v>
      </c>
      <c r="F384" s="268" t="s">
        <v>1209</v>
      </c>
      <c r="G384" s="266"/>
      <c r="H384" s="269">
        <v>1</v>
      </c>
      <c r="I384" s="270"/>
      <c r="J384" s="266"/>
      <c r="K384" s="266"/>
      <c r="L384" s="271"/>
      <c r="M384" s="298"/>
      <c r="N384" s="299"/>
      <c r="O384" s="299"/>
      <c r="P384" s="299"/>
      <c r="Q384" s="299"/>
      <c r="R384" s="299"/>
      <c r="S384" s="299"/>
      <c r="T384" s="30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75" t="s">
        <v>373</v>
      </c>
      <c r="AU384" s="275" t="s">
        <v>76</v>
      </c>
      <c r="AV384" s="14" t="s">
        <v>112</v>
      </c>
      <c r="AW384" s="14" t="s">
        <v>31</v>
      </c>
      <c r="AX384" s="14" t="s">
        <v>76</v>
      </c>
      <c r="AY384" s="275" t="s">
        <v>154</v>
      </c>
    </row>
    <row r="385" s="2" customFormat="1" ht="6.96" customHeight="1">
      <c r="A385" s="41"/>
      <c r="B385" s="62"/>
      <c r="C385" s="63"/>
      <c r="D385" s="63"/>
      <c r="E385" s="63"/>
      <c r="F385" s="63"/>
      <c r="G385" s="63"/>
      <c r="H385" s="63"/>
      <c r="I385" s="63"/>
      <c r="J385" s="63"/>
      <c r="K385" s="63"/>
      <c r="L385" s="47"/>
      <c r="M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</row>
  </sheetData>
  <sheetProtection sheet="1" autoFilter="0" formatColumns="0" formatRows="0" objects="1" scenarios="1" spinCount="100000" saltValue="6Xfs53xl2bl78CAcHqDkpXOaXIksyYQQtlCYlesDh6MTcpNJeRfh1n1n4CiL6V/xh0M+4kW8VMm+1kw3w7NwMA==" hashValue="cBTWMR93pDz3sAZGxaaeew12cFpSAqTwSfXlHL9uyxoFxWgFroAMOsPBMgG7gDK3entg3hZJk6GMz7fXAaklZg==" algorithmName="SHA-512" password="CC35"/>
  <autoFilter ref="C113:K38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100:H100"/>
    <mergeCell ref="E104:H104"/>
    <mergeCell ref="E102:H102"/>
    <mergeCell ref="E106:H106"/>
    <mergeCell ref="L2:V2"/>
  </mergeCells>
  <hyperlinks>
    <hyperlink ref="F120" r:id="rId1" display="https://podminky.urs.cz/item/CS_URS_2025_01/111251101"/>
    <hyperlink ref="F125" r:id="rId2" display="https://podminky.urs.cz/item/CS_URS_2025_01/162301501"/>
    <hyperlink ref="F129" r:id="rId3" display="https://podminky.urs.cz/item/CS_URS_2025_01/162301981"/>
    <hyperlink ref="F134" r:id="rId4" display="https://podminky.urs.cz/item/CS_URS_2025_01/122151101"/>
    <hyperlink ref="F147" r:id="rId5" display="https://podminky.urs.cz/item/CS_URS_2025_01/133351101"/>
    <hyperlink ref="F165" r:id="rId6" display="https://podminky.urs.cz/item/CS_URS_2025_01/162751117"/>
    <hyperlink ref="F177" r:id="rId7" display="https://podminky.urs.cz/item/CS_URS_2025_01/162751119"/>
    <hyperlink ref="F183" r:id="rId8" display="https://podminky.urs.cz/item/CS_URS_2025_01/171201201"/>
    <hyperlink ref="F188" r:id="rId9" display="https://podminky.urs.cz/item/CS_URS_2025_01/171201221"/>
    <hyperlink ref="F193" r:id="rId10" display="https://podminky.urs.cz/item/CS_URS_2025_01/174151101"/>
    <hyperlink ref="F204" r:id="rId11" display="https://podminky.urs.cz/item/CS_URS_2025_01/181951112"/>
    <hyperlink ref="F218" r:id="rId12" display="https://podminky.urs.cz/item/CS_URS_2025_01/213311113"/>
    <hyperlink ref="F229" r:id="rId13" display="https://podminky.urs.cz/item/CS_URS_2025_01/213311131"/>
    <hyperlink ref="F241" r:id="rId14" display="https://podminky.urs.cz/item/CS_URS_2025_01/275313711"/>
    <hyperlink ref="F255" r:id="rId15" display="https://podminky.urs.cz/item/CS_URS_2025_01/564231111"/>
    <hyperlink ref="F263" r:id="rId16" display="https://podminky.urs.cz/item/CS_URS_2025_01/564710011"/>
    <hyperlink ref="F271" r:id="rId17" display="https://podminky.urs.cz/item/CS_URS_2025_01/564731111"/>
    <hyperlink ref="F279" r:id="rId18" display="https://podminky.urs.cz/item/CS_URS_2025_01/564761101"/>
    <hyperlink ref="F285" r:id="rId19" display="https://podminky.urs.cz/item/CS_URS_2025_01/564771111"/>
    <hyperlink ref="F294" r:id="rId20" display="https://podminky.urs.cz/item/CS_URS_2025_01/596212312"/>
    <hyperlink ref="F312" r:id="rId21" display="https://podminky.urs.cz/item/CS_URS_2025_01/637211122"/>
    <hyperlink ref="F319" r:id="rId22" display="https://podminky.urs.cz/item/CS_URS_2025_01/916131213"/>
    <hyperlink ref="F336" r:id="rId23" display="https://podminky.urs.cz/item/CS_URS_2025_01/919726122"/>
    <hyperlink ref="F349" r:id="rId24" display="https://podminky.urs.cz/item/CS_URS_2025_01/966071822"/>
    <hyperlink ref="F354" r:id="rId25" display="https://podminky.urs.cz/item/CS_URS_2025_01/966071711"/>
    <hyperlink ref="F360" r:id="rId26" display="https://podminky.urs.cz/item/CS_URS_2025_01/997006512"/>
    <hyperlink ref="F363" r:id="rId27" display="https://podminky.urs.cz/item/CS_URS_2025_01/997006519"/>
    <hyperlink ref="F368" r:id="rId28" display="https://podminky.urs.cz/item/CS_URS_2025_01/997013631"/>
    <hyperlink ref="F372" r:id="rId29" display="https://podminky.urs.cz/item/CS_URS_2025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>
      <c r="B8" s="23"/>
      <c r="D8" s="146" t="s">
        <v>127</v>
      </c>
      <c r="L8" s="23"/>
    </row>
    <row r="9" s="1" customFormat="1" ht="16.5" customHeight="1">
      <c r="B9" s="23"/>
      <c r="E9" s="147" t="s">
        <v>1094</v>
      </c>
      <c r="F9" s="1"/>
      <c r="G9" s="1"/>
      <c r="H9" s="1"/>
      <c r="L9" s="23"/>
    </row>
    <row r="10" s="1" customFormat="1" ht="12" customHeight="1">
      <c r="B10" s="23"/>
      <c r="D10" s="146" t="s">
        <v>129</v>
      </c>
      <c r="L10" s="23"/>
    </row>
    <row r="11" s="2" customFormat="1" ht="16.5" customHeight="1">
      <c r="A11" s="41"/>
      <c r="B11" s="47"/>
      <c r="C11" s="41"/>
      <c r="D11" s="41"/>
      <c r="E11" s="159" t="s">
        <v>1506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1507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1719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30. 4. 2025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22</v>
      </c>
      <c r="F19" s="41"/>
      <c r="G19" s="41"/>
      <c r="H19" s="41"/>
      <c r="I19" s="146" t="s">
        <v>27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28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27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30</v>
      </c>
      <c r="E24" s="41"/>
      <c r="F24" s="41"/>
      <c r="G24" s="41"/>
      <c r="H24" s="41"/>
      <c r="I24" s="146" t="s">
        <v>26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22</v>
      </c>
      <c r="F25" s="41"/>
      <c r="G25" s="41"/>
      <c r="H25" s="41"/>
      <c r="I25" s="146" t="s">
        <v>27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32</v>
      </c>
      <c r="E27" s="41"/>
      <c r="F27" s="41"/>
      <c r="G27" s="41"/>
      <c r="H27" s="41"/>
      <c r="I27" s="146" t="s">
        <v>26</v>
      </c>
      <c r="J27" s="136" t="s">
        <v>19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22</v>
      </c>
      <c r="F28" s="41"/>
      <c r="G28" s="41"/>
      <c r="H28" s="41"/>
      <c r="I28" s="146" t="s">
        <v>27</v>
      </c>
      <c r="J28" s="136" t="s">
        <v>19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33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35</v>
      </c>
      <c r="E34" s="41"/>
      <c r="F34" s="41"/>
      <c r="G34" s="41"/>
      <c r="H34" s="41"/>
      <c r="I34" s="41"/>
      <c r="J34" s="157">
        <f>ROUND(J92,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37</v>
      </c>
      <c r="G36" s="41"/>
      <c r="H36" s="41"/>
      <c r="I36" s="158" t="s">
        <v>36</v>
      </c>
      <c r="J36" s="158" t="s">
        <v>38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39</v>
      </c>
      <c r="E37" s="146" t="s">
        <v>40</v>
      </c>
      <c r="F37" s="160">
        <f>ROUND((SUM(BE92:BE169)),  2)</f>
        <v>0</v>
      </c>
      <c r="G37" s="41"/>
      <c r="H37" s="41"/>
      <c r="I37" s="161">
        <v>0.20999999999999999</v>
      </c>
      <c r="J37" s="160">
        <f>ROUND(((SUM(BE92:BE169))*I37),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41</v>
      </c>
      <c r="F38" s="160">
        <f>ROUND((SUM(BF92:BF169)),  2)</f>
        <v>0</v>
      </c>
      <c r="G38" s="41"/>
      <c r="H38" s="41"/>
      <c r="I38" s="161">
        <v>0.12</v>
      </c>
      <c r="J38" s="160">
        <f>ROUND(((SUM(BF92:BF169))*I38),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42</v>
      </c>
      <c r="F39" s="160">
        <f>ROUND((SUM(BG92:BG169)),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43</v>
      </c>
      <c r="F40" s="160">
        <f>ROUND((SUM(BH92:BH169)),  2)</f>
        <v>0</v>
      </c>
      <c r="G40" s="41"/>
      <c r="H40" s="41"/>
      <c r="I40" s="161">
        <v>0.12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44</v>
      </c>
      <c r="F41" s="160">
        <f>ROUND((SUM(BI92:BI169)),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45</v>
      </c>
      <c r="E43" s="164"/>
      <c r="F43" s="164"/>
      <c r="G43" s="165" t="s">
        <v>46</v>
      </c>
      <c r="H43" s="166" t="s">
        <v>47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131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ŽST Hrubá Voda - vymístění pracoviště ŘP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127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1094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129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76" t="s">
        <v>1506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1507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SO 11-72-01.02 - Elektro+hromosvod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 xml:space="preserve"> </v>
      </c>
      <c r="G60" s="43"/>
      <c r="H60" s="43"/>
      <c r="I60" s="35" t="s">
        <v>23</v>
      </c>
      <c r="J60" s="75" t="str">
        <f>IF(J16="","",J16)</f>
        <v>30. 4. 2025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 xml:space="preserve"> </v>
      </c>
      <c r="G62" s="43"/>
      <c r="H62" s="43"/>
      <c r="I62" s="35" t="s">
        <v>30</v>
      </c>
      <c r="J62" s="39" t="str">
        <f>E25</f>
        <v xml:space="preserve"> 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28</v>
      </c>
      <c r="D63" s="43"/>
      <c r="E63" s="43"/>
      <c r="F63" s="30" t="str">
        <f>IF(E22="","",E22)</f>
        <v>Vyplň údaj</v>
      </c>
      <c r="G63" s="43"/>
      <c r="H63" s="43"/>
      <c r="I63" s="35" t="s">
        <v>32</v>
      </c>
      <c r="J63" s="39" t="str">
        <f>E28</f>
        <v xml:space="preserve"> 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132</v>
      </c>
      <c r="D65" s="175"/>
      <c r="E65" s="175"/>
      <c r="F65" s="175"/>
      <c r="G65" s="175"/>
      <c r="H65" s="175"/>
      <c r="I65" s="175"/>
      <c r="J65" s="176" t="s">
        <v>133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67</v>
      </c>
      <c r="D67" s="43"/>
      <c r="E67" s="43"/>
      <c r="F67" s="43"/>
      <c r="G67" s="43"/>
      <c r="H67" s="43"/>
      <c r="I67" s="43"/>
      <c r="J67" s="105">
        <f>J92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134</v>
      </c>
    </row>
    <row r="68" s="9" customFormat="1" ht="24.96" customHeight="1">
      <c r="A68" s="9"/>
      <c r="B68" s="178"/>
      <c r="C68" s="179"/>
      <c r="D68" s="180" t="s">
        <v>1071</v>
      </c>
      <c r="E68" s="181"/>
      <c r="F68" s="181"/>
      <c r="G68" s="181"/>
      <c r="H68" s="181"/>
      <c r="I68" s="181"/>
      <c r="J68" s="182">
        <f>J93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140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3" t="str">
        <f>E7</f>
        <v>ŽST Hrubá Voda - vymístění pracoviště ŘP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127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1" customFormat="1" ht="16.5" customHeight="1">
      <c r="B80" s="24"/>
      <c r="C80" s="25"/>
      <c r="D80" s="25"/>
      <c r="E80" s="173" t="s">
        <v>1094</v>
      </c>
      <c r="F80" s="25"/>
      <c r="G80" s="25"/>
      <c r="H80" s="25"/>
      <c r="I80" s="25"/>
      <c r="J80" s="25"/>
      <c r="K80" s="25"/>
      <c r="L80" s="23"/>
    </row>
    <row r="81" s="1" customFormat="1" ht="12" customHeight="1">
      <c r="B81" s="24"/>
      <c r="C81" s="35" t="s">
        <v>129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276" t="s">
        <v>1506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1507</v>
      </c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E13</f>
        <v>SO 11-72-01.02 - Elektro+hromosvod</v>
      </c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F16</f>
        <v xml:space="preserve"> </v>
      </c>
      <c r="G86" s="43"/>
      <c r="H86" s="43"/>
      <c r="I86" s="35" t="s">
        <v>23</v>
      </c>
      <c r="J86" s="75" t="str">
        <f>IF(J16="","",J16)</f>
        <v>30. 4. 2025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E19</f>
        <v xml:space="preserve"> </v>
      </c>
      <c r="G88" s="43"/>
      <c r="H88" s="43"/>
      <c r="I88" s="35" t="s">
        <v>30</v>
      </c>
      <c r="J88" s="39" t="str">
        <f>E25</f>
        <v xml:space="preserve"> </v>
      </c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28</v>
      </c>
      <c r="D89" s="43"/>
      <c r="E89" s="43"/>
      <c r="F89" s="30" t="str">
        <f>IF(E22="","",E22)</f>
        <v>Vyplň údaj</v>
      </c>
      <c r="G89" s="43"/>
      <c r="H89" s="43"/>
      <c r="I89" s="35" t="s">
        <v>32</v>
      </c>
      <c r="J89" s="39" t="str">
        <f>E28</f>
        <v xml:space="preserve"> 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0" customFormat="1" ht="29.28" customHeight="1">
      <c r="A91" s="184"/>
      <c r="B91" s="185"/>
      <c r="C91" s="186" t="s">
        <v>141</v>
      </c>
      <c r="D91" s="187" t="s">
        <v>54</v>
      </c>
      <c r="E91" s="187" t="s">
        <v>50</v>
      </c>
      <c r="F91" s="187" t="s">
        <v>51</v>
      </c>
      <c r="G91" s="187" t="s">
        <v>142</v>
      </c>
      <c r="H91" s="187" t="s">
        <v>143</v>
      </c>
      <c r="I91" s="187" t="s">
        <v>144</v>
      </c>
      <c r="J91" s="187" t="s">
        <v>133</v>
      </c>
      <c r="K91" s="188" t="s">
        <v>145</v>
      </c>
      <c r="L91" s="189"/>
      <c r="M91" s="95" t="s">
        <v>19</v>
      </c>
      <c r="N91" s="96" t="s">
        <v>39</v>
      </c>
      <c r="O91" s="96" t="s">
        <v>146</v>
      </c>
      <c r="P91" s="96" t="s">
        <v>147</v>
      </c>
      <c r="Q91" s="96" t="s">
        <v>148</v>
      </c>
      <c r="R91" s="96" t="s">
        <v>149</v>
      </c>
      <c r="S91" s="96" t="s">
        <v>150</v>
      </c>
      <c r="T91" s="97" t="s">
        <v>151</v>
      </c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</row>
    <row r="92" s="2" customFormat="1" ht="22.8" customHeight="1">
      <c r="A92" s="41"/>
      <c r="B92" s="42"/>
      <c r="C92" s="102" t="s">
        <v>152</v>
      </c>
      <c r="D92" s="43"/>
      <c r="E92" s="43"/>
      <c r="F92" s="43"/>
      <c r="G92" s="43"/>
      <c r="H92" s="43"/>
      <c r="I92" s="43"/>
      <c r="J92" s="190">
        <f>BK92</f>
        <v>0</v>
      </c>
      <c r="K92" s="43"/>
      <c r="L92" s="47"/>
      <c r="M92" s="98"/>
      <c r="N92" s="191"/>
      <c r="O92" s="99"/>
      <c r="P92" s="192">
        <f>P93</f>
        <v>0</v>
      </c>
      <c r="Q92" s="99"/>
      <c r="R92" s="192">
        <f>R93</f>
        <v>0</v>
      </c>
      <c r="S92" s="99"/>
      <c r="T92" s="193">
        <f>T93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68</v>
      </c>
      <c r="AU92" s="20" t="s">
        <v>134</v>
      </c>
      <c r="BK92" s="194">
        <f>BK93</f>
        <v>0</v>
      </c>
    </row>
    <row r="93" s="11" customFormat="1" ht="25.92" customHeight="1">
      <c r="A93" s="11"/>
      <c r="B93" s="195"/>
      <c r="C93" s="196"/>
      <c r="D93" s="197" t="s">
        <v>68</v>
      </c>
      <c r="E93" s="198" t="s">
        <v>1072</v>
      </c>
      <c r="F93" s="198" t="s">
        <v>1073</v>
      </c>
      <c r="G93" s="196"/>
      <c r="H93" s="196"/>
      <c r="I93" s="199"/>
      <c r="J93" s="200">
        <f>BK93</f>
        <v>0</v>
      </c>
      <c r="K93" s="196"/>
      <c r="L93" s="201"/>
      <c r="M93" s="202"/>
      <c r="N93" s="203"/>
      <c r="O93" s="203"/>
      <c r="P93" s="204">
        <f>SUM(P94:P169)</f>
        <v>0</v>
      </c>
      <c r="Q93" s="203"/>
      <c r="R93" s="204">
        <f>SUM(R94:R169)</f>
        <v>0</v>
      </c>
      <c r="S93" s="203"/>
      <c r="T93" s="205">
        <f>SUM(T94:T169)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6" t="s">
        <v>76</v>
      </c>
      <c r="AT93" s="207" t="s">
        <v>68</v>
      </c>
      <c r="AU93" s="207" t="s">
        <v>69</v>
      </c>
      <c r="AY93" s="206" t="s">
        <v>154</v>
      </c>
      <c r="BK93" s="208">
        <f>SUM(BK94:BK169)</f>
        <v>0</v>
      </c>
    </row>
    <row r="94" s="2" customFormat="1" ht="16.5" customHeight="1">
      <c r="A94" s="41"/>
      <c r="B94" s="42"/>
      <c r="C94" s="209" t="s">
        <v>236</v>
      </c>
      <c r="D94" s="209" t="s">
        <v>155</v>
      </c>
      <c r="E94" s="210" t="s">
        <v>1720</v>
      </c>
      <c r="F94" s="211" t="s">
        <v>1721</v>
      </c>
      <c r="G94" s="212" t="s">
        <v>170</v>
      </c>
      <c r="H94" s="213">
        <v>20</v>
      </c>
      <c r="I94" s="214"/>
      <c r="J94" s="215">
        <f>ROUND(I94*H94,2)</f>
        <v>0</v>
      </c>
      <c r="K94" s="211" t="s">
        <v>159</v>
      </c>
      <c r="L94" s="47"/>
      <c r="M94" s="216" t="s">
        <v>19</v>
      </c>
      <c r="N94" s="217" t="s">
        <v>40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160</v>
      </c>
      <c r="AT94" s="220" t="s">
        <v>155</v>
      </c>
      <c r="AU94" s="220" t="s">
        <v>76</v>
      </c>
      <c r="AY94" s="20" t="s">
        <v>154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76</v>
      </c>
      <c r="BK94" s="221">
        <f>ROUND(I94*H94,2)</f>
        <v>0</v>
      </c>
      <c r="BL94" s="20" t="s">
        <v>160</v>
      </c>
      <c r="BM94" s="220" t="s">
        <v>1722</v>
      </c>
    </row>
    <row r="95" s="2" customFormat="1">
      <c r="A95" s="41"/>
      <c r="B95" s="42"/>
      <c r="C95" s="43"/>
      <c r="D95" s="222" t="s">
        <v>162</v>
      </c>
      <c r="E95" s="43"/>
      <c r="F95" s="223" t="s">
        <v>1721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162</v>
      </c>
      <c r="AU95" s="20" t="s">
        <v>76</v>
      </c>
    </row>
    <row r="96" s="2" customFormat="1">
      <c r="A96" s="41"/>
      <c r="B96" s="42"/>
      <c r="C96" s="43"/>
      <c r="D96" s="222" t="s">
        <v>163</v>
      </c>
      <c r="E96" s="43"/>
      <c r="F96" s="227" t="s">
        <v>1723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163</v>
      </c>
      <c r="AU96" s="20" t="s">
        <v>76</v>
      </c>
    </row>
    <row r="97" s="2" customFormat="1">
      <c r="A97" s="41"/>
      <c r="B97" s="42"/>
      <c r="C97" s="43"/>
      <c r="D97" s="222" t="s">
        <v>217</v>
      </c>
      <c r="E97" s="43"/>
      <c r="F97" s="227" t="s">
        <v>1724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217</v>
      </c>
      <c r="AU97" s="20" t="s">
        <v>76</v>
      </c>
    </row>
    <row r="98" s="2" customFormat="1" ht="16.5" customHeight="1">
      <c r="A98" s="41"/>
      <c r="B98" s="42"/>
      <c r="C98" s="209" t="s">
        <v>241</v>
      </c>
      <c r="D98" s="209" t="s">
        <v>155</v>
      </c>
      <c r="E98" s="210" t="s">
        <v>1725</v>
      </c>
      <c r="F98" s="211" t="s">
        <v>1726</v>
      </c>
      <c r="G98" s="212" t="s">
        <v>170</v>
      </c>
      <c r="H98" s="213">
        <v>40</v>
      </c>
      <c r="I98" s="214"/>
      <c r="J98" s="215">
        <f>ROUND(I98*H98,2)</f>
        <v>0</v>
      </c>
      <c r="K98" s="211" t="s">
        <v>159</v>
      </c>
      <c r="L98" s="47"/>
      <c r="M98" s="216" t="s">
        <v>19</v>
      </c>
      <c r="N98" s="217" t="s">
        <v>40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160</v>
      </c>
      <c r="AT98" s="220" t="s">
        <v>155</v>
      </c>
      <c r="AU98" s="220" t="s">
        <v>76</v>
      </c>
      <c r="AY98" s="20" t="s">
        <v>154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76</v>
      </c>
      <c r="BK98" s="221">
        <f>ROUND(I98*H98,2)</f>
        <v>0</v>
      </c>
      <c r="BL98" s="20" t="s">
        <v>160</v>
      </c>
      <c r="BM98" s="220" t="s">
        <v>1727</v>
      </c>
    </row>
    <row r="99" s="2" customFormat="1">
      <c r="A99" s="41"/>
      <c r="B99" s="42"/>
      <c r="C99" s="43"/>
      <c r="D99" s="222" t="s">
        <v>162</v>
      </c>
      <c r="E99" s="43"/>
      <c r="F99" s="223" t="s">
        <v>1726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162</v>
      </c>
      <c r="AU99" s="20" t="s">
        <v>76</v>
      </c>
    </row>
    <row r="100" s="2" customFormat="1">
      <c r="A100" s="41"/>
      <c r="B100" s="42"/>
      <c r="C100" s="43"/>
      <c r="D100" s="222" t="s">
        <v>163</v>
      </c>
      <c r="E100" s="43"/>
      <c r="F100" s="227" t="s">
        <v>1723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163</v>
      </c>
      <c r="AU100" s="20" t="s">
        <v>76</v>
      </c>
    </row>
    <row r="101" s="2" customFormat="1">
      <c r="A101" s="41"/>
      <c r="B101" s="42"/>
      <c r="C101" s="43"/>
      <c r="D101" s="222" t="s">
        <v>217</v>
      </c>
      <c r="E101" s="43"/>
      <c r="F101" s="227" t="s">
        <v>1724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217</v>
      </c>
      <c r="AU101" s="20" t="s">
        <v>76</v>
      </c>
    </row>
    <row r="102" s="2" customFormat="1" ht="21.75" customHeight="1">
      <c r="A102" s="41"/>
      <c r="B102" s="42"/>
      <c r="C102" s="209" t="s">
        <v>76</v>
      </c>
      <c r="D102" s="209" t="s">
        <v>155</v>
      </c>
      <c r="E102" s="210" t="s">
        <v>1728</v>
      </c>
      <c r="F102" s="211" t="s">
        <v>1729</v>
      </c>
      <c r="G102" s="212" t="s">
        <v>194</v>
      </c>
      <c r="H102" s="213">
        <v>10</v>
      </c>
      <c r="I102" s="214"/>
      <c r="J102" s="215">
        <f>ROUND(I102*H102,2)</f>
        <v>0</v>
      </c>
      <c r="K102" s="211" t="s">
        <v>159</v>
      </c>
      <c r="L102" s="47"/>
      <c r="M102" s="216" t="s">
        <v>19</v>
      </c>
      <c r="N102" s="217" t="s">
        <v>40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160</v>
      </c>
      <c r="AT102" s="220" t="s">
        <v>155</v>
      </c>
      <c r="AU102" s="220" t="s">
        <v>76</v>
      </c>
      <c r="AY102" s="20" t="s">
        <v>154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76</v>
      </c>
      <c r="BK102" s="221">
        <f>ROUND(I102*H102,2)</f>
        <v>0</v>
      </c>
      <c r="BL102" s="20" t="s">
        <v>160</v>
      </c>
      <c r="BM102" s="220" t="s">
        <v>1730</v>
      </c>
    </row>
    <row r="103" s="2" customFormat="1">
      <c r="A103" s="41"/>
      <c r="B103" s="42"/>
      <c r="C103" s="43"/>
      <c r="D103" s="222" t="s">
        <v>162</v>
      </c>
      <c r="E103" s="43"/>
      <c r="F103" s="223" t="s">
        <v>1729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162</v>
      </c>
      <c r="AU103" s="20" t="s">
        <v>76</v>
      </c>
    </row>
    <row r="104" s="2" customFormat="1">
      <c r="A104" s="41"/>
      <c r="B104" s="42"/>
      <c r="C104" s="43"/>
      <c r="D104" s="222" t="s">
        <v>163</v>
      </c>
      <c r="E104" s="43"/>
      <c r="F104" s="227" t="s">
        <v>1731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163</v>
      </c>
      <c r="AU104" s="20" t="s">
        <v>76</v>
      </c>
    </row>
    <row r="105" s="2" customFormat="1">
      <c r="A105" s="41"/>
      <c r="B105" s="42"/>
      <c r="C105" s="43"/>
      <c r="D105" s="222" t="s">
        <v>217</v>
      </c>
      <c r="E105" s="43"/>
      <c r="F105" s="227" t="s">
        <v>1732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217</v>
      </c>
      <c r="AU105" s="20" t="s">
        <v>76</v>
      </c>
    </row>
    <row r="106" s="2" customFormat="1" ht="16.5" customHeight="1">
      <c r="A106" s="41"/>
      <c r="B106" s="42"/>
      <c r="C106" s="209" t="s">
        <v>160</v>
      </c>
      <c r="D106" s="209" t="s">
        <v>155</v>
      </c>
      <c r="E106" s="210" t="s">
        <v>1733</v>
      </c>
      <c r="F106" s="211" t="s">
        <v>1734</v>
      </c>
      <c r="G106" s="212" t="s">
        <v>194</v>
      </c>
      <c r="H106" s="213">
        <v>3</v>
      </c>
      <c r="I106" s="214"/>
      <c r="J106" s="215">
        <f>ROUND(I106*H106,2)</f>
        <v>0</v>
      </c>
      <c r="K106" s="211" t="s">
        <v>159</v>
      </c>
      <c r="L106" s="47"/>
      <c r="M106" s="216" t="s">
        <v>19</v>
      </c>
      <c r="N106" s="217" t="s">
        <v>40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160</v>
      </c>
      <c r="AT106" s="220" t="s">
        <v>155</v>
      </c>
      <c r="AU106" s="220" t="s">
        <v>76</v>
      </c>
      <c r="AY106" s="20" t="s">
        <v>154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160</v>
      </c>
      <c r="BM106" s="220" t="s">
        <v>1735</v>
      </c>
    </row>
    <row r="107" s="2" customFormat="1">
      <c r="A107" s="41"/>
      <c r="B107" s="42"/>
      <c r="C107" s="43"/>
      <c r="D107" s="222" t="s">
        <v>162</v>
      </c>
      <c r="E107" s="43"/>
      <c r="F107" s="223" t="s">
        <v>1734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162</v>
      </c>
      <c r="AU107" s="20" t="s">
        <v>76</v>
      </c>
    </row>
    <row r="108" s="2" customFormat="1">
      <c r="A108" s="41"/>
      <c r="B108" s="42"/>
      <c r="C108" s="43"/>
      <c r="D108" s="222" t="s">
        <v>163</v>
      </c>
      <c r="E108" s="43"/>
      <c r="F108" s="227" t="s">
        <v>1736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163</v>
      </c>
      <c r="AU108" s="20" t="s">
        <v>76</v>
      </c>
    </row>
    <row r="109" s="2" customFormat="1">
      <c r="A109" s="41"/>
      <c r="B109" s="42"/>
      <c r="C109" s="43"/>
      <c r="D109" s="222" t="s">
        <v>217</v>
      </c>
      <c r="E109" s="43"/>
      <c r="F109" s="227" t="s">
        <v>1737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217</v>
      </c>
      <c r="AU109" s="20" t="s">
        <v>76</v>
      </c>
    </row>
    <row r="110" s="2" customFormat="1" ht="16.5" customHeight="1">
      <c r="A110" s="41"/>
      <c r="B110" s="42"/>
      <c r="C110" s="209" t="s">
        <v>177</v>
      </c>
      <c r="D110" s="209" t="s">
        <v>155</v>
      </c>
      <c r="E110" s="210" t="s">
        <v>1738</v>
      </c>
      <c r="F110" s="211" t="s">
        <v>1739</v>
      </c>
      <c r="G110" s="212" t="s">
        <v>194</v>
      </c>
      <c r="H110" s="213">
        <v>2</v>
      </c>
      <c r="I110" s="214"/>
      <c r="J110" s="215">
        <f>ROUND(I110*H110,2)</f>
        <v>0</v>
      </c>
      <c r="K110" s="211" t="s">
        <v>159</v>
      </c>
      <c r="L110" s="47"/>
      <c r="M110" s="216" t="s">
        <v>19</v>
      </c>
      <c r="N110" s="217" t="s">
        <v>40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160</v>
      </c>
      <c r="AT110" s="220" t="s">
        <v>155</v>
      </c>
      <c r="AU110" s="220" t="s">
        <v>76</v>
      </c>
      <c r="AY110" s="20" t="s">
        <v>154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160</v>
      </c>
      <c r="BM110" s="220" t="s">
        <v>1740</v>
      </c>
    </row>
    <row r="111" s="2" customFormat="1">
      <c r="A111" s="41"/>
      <c r="B111" s="42"/>
      <c r="C111" s="43"/>
      <c r="D111" s="222" t="s">
        <v>162</v>
      </c>
      <c r="E111" s="43"/>
      <c r="F111" s="223" t="s">
        <v>1739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162</v>
      </c>
      <c r="AU111" s="20" t="s">
        <v>76</v>
      </c>
    </row>
    <row r="112" s="2" customFormat="1">
      <c r="A112" s="41"/>
      <c r="B112" s="42"/>
      <c r="C112" s="43"/>
      <c r="D112" s="222" t="s">
        <v>163</v>
      </c>
      <c r="E112" s="43"/>
      <c r="F112" s="227" t="s">
        <v>1736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163</v>
      </c>
      <c r="AU112" s="20" t="s">
        <v>76</v>
      </c>
    </row>
    <row r="113" s="2" customFormat="1">
      <c r="A113" s="41"/>
      <c r="B113" s="42"/>
      <c r="C113" s="43"/>
      <c r="D113" s="222" t="s">
        <v>217</v>
      </c>
      <c r="E113" s="43"/>
      <c r="F113" s="227" t="s">
        <v>1737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217</v>
      </c>
      <c r="AU113" s="20" t="s">
        <v>76</v>
      </c>
    </row>
    <row r="114" s="2" customFormat="1" ht="16.5" customHeight="1">
      <c r="A114" s="41"/>
      <c r="B114" s="42"/>
      <c r="C114" s="209" t="s">
        <v>223</v>
      </c>
      <c r="D114" s="209" t="s">
        <v>155</v>
      </c>
      <c r="E114" s="210" t="s">
        <v>1741</v>
      </c>
      <c r="F114" s="211" t="s">
        <v>1742</v>
      </c>
      <c r="G114" s="212" t="s">
        <v>194</v>
      </c>
      <c r="H114" s="213">
        <v>2</v>
      </c>
      <c r="I114" s="214"/>
      <c r="J114" s="215">
        <f>ROUND(I114*H114,2)</f>
        <v>0</v>
      </c>
      <c r="K114" s="211" t="s">
        <v>159</v>
      </c>
      <c r="L114" s="47"/>
      <c r="M114" s="216" t="s">
        <v>19</v>
      </c>
      <c r="N114" s="217" t="s">
        <v>40</v>
      </c>
      <c r="O114" s="87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160</v>
      </c>
      <c r="AT114" s="220" t="s">
        <v>155</v>
      </c>
      <c r="AU114" s="220" t="s">
        <v>76</v>
      </c>
      <c r="AY114" s="20" t="s">
        <v>154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76</v>
      </c>
      <c r="BK114" s="221">
        <f>ROUND(I114*H114,2)</f>
        <v>0</v>
      </c>
      <c r="BL114" s="20" t="s">
        <v>160</v>
      </c>
      <c r="BM114" s="220" t="s">
        <v>1743</v>
      </c>
    </row>
    <row r="115" s="2" customFormat="1">
      <c r="A115" s="41"/>
      <c r="B115" s="42"/>
      <c r="C115" s="43"/>
      <c r="D115" s="222" t="s">
        <v>162</v>
      </c>
      <c r="E115" s="43"/>
      <c r="F115" s="223" t="s">
        <v>1742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162</v>
      </c>
      <c r="AU115" s="20" t="s">
        <v>76</v>
      </c>
    </row>
    <row r="116" s="2" customFormat="1">
      <c r="A116" s="41"/>
      <c r="B116" s="42"/>
      <c r="C116" s="43"/>
      <c r="D116" s="222" t="s">
        <v>163</v>
      </c>
      <c r="E116" s="43"/>
      <c r="F116" s="227" t="s">
        <v>1736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163</v>
      </c>
      <c r="AU116" s="20" t="s">
        <v>76</v>
      </c>
    </row>
    <row r="117" s="2" customFormat="1">
      <c r="A117" s="41"/>
      <c r="B117" s="42"/>
      <c r="C117" s="43"/>
      <c r="D117" s="222" t="s">
        <v>217</v>
      </c>
      <c r="E117" s="43"/>
      <c r="F117" s="227" t="s">
        <v>1737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217</v>
      </c>
      <c r="AU117" s="20" t="s">
        <v>76</v>
      </c>
    </row>
    <row r="118" s="2" customFormat="1" ht="16.5" customHeight="1">
      <c r="A118" s="41"/>
      <c r="B118" s="42"/>
      <c r="C118" s="209" t="s">
        <v>197</v>
      </c>
      <c r="D118" s="209" t="s">
        <v>155</v>
      </c>
      <c r="E118" s="210" t="s">
        <v>1744</v>
      </c>
      <c r="F118" s="211" t="s">
        <v>1745</v>
      </c>
      <c r="G118" s="212" t="s">
        <v>194</v>
      </c>
      <c r="H118" s="213">
        <v>14</v>
      </c>
      <c r="I118" s="214"/>
      <c r="J118" s="215">
        <f>ROUND(I118*H118,2)</f>
        <v>0</v>
      </c>
      <c r="K118" s="211" t="s">
        <v>159</v>
      </c>
      <c r="L118" s="47"/>
      <c r="M118" s="216" t="s">
        <v>19</v>
      </c>
      <c r="N118" s="217" t="s">
        <v>40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160</v>
      </c>
      <c r="AT118" s="220" t="s">
        <v>155</v>
      </c>
      <c r="AU118" s="220" t="s">
        <v>76</v>
      </c>
      <c r="AY118" s="20" t="s">
        <v>154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76</v>
      </c>
      <c r="BK118" s="221">
        <f>ROUND(I118*H118,2)</f>
        <v>0</v>
      </c>
      <c r="BL118" s="20" t="s">
        <v>160</v>
      </c>
      <c r="BM118" s="220" t="s">
        <v>1746</v>
      </c>
    </row>
    <row r="119" s="2" customFormat="1">
      <c r="A119" s="41"/>
      <c r="B119" s="42"/>
      <c r="C119" s="43"/>
      <c r="D119" s="222" t="s">
        <v>162</v>
      </c>
      <c r="E119" s="43"/>
      <c r="F119" s="223" t="s">
        <v>1745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162</v>
      </c>
      <c r="AU119" s="20" t="s">
        <v>76</v>
      </c>
    </row>
    <row r="120" s="2" customFormat="1">
      <c r="A120" s="41"/>
      <c r="B120" s="42"/>
      <c r="C120" s="43"/>
      <c r="D120" s="222" t="s">
        <v>163</v>
      </c>
      <c r="E120" s="43"/>
      <c r="F120" s="227" t="s">
        <v>1736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163</v>
      </c>
      <c r="AU120" s="20" t="s">
        <v>76</v>
      </c>
    </row>
    <row r="121" s="2" customFormat="1">
      <c r="A121" s="41"/>
      <c r="B121" s="42"/>
      <c r="C121" s="43"/>
      <c r="D121" s="222" t="s">
        <v>217</v>
      </c>
      <c r="E121" s="43"/>
      <c r="F121" s="227" t="s">
        <v>1737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217</v>
      </c>
      <c r="AU121" s="20" t="s">
        <v>76</v>
      </c>
    </row>
    <row r="122" s="2" customFormat="1" ht="16.5" customHeight="1">
      <c r="A122" s="41"/>
      <c r="B122" s="42"/>
      <c r="C122" s="209" t="s">
        <v>182</v>
      </c>
      <c r="D122" s="209" t="s">
        <v>155</v>
      </c>
      <c r="E122" s="210" t="s">
        <v>1747</v>
      </c>
      <c r="F122" s="211" t="s">
        <v>1748</v>
      </c>
      <c r="G122" s="212" t="s">
        <v>194</v>
      </c>
      <c r="H122" s="213">
        <v>1</v>
      </c>
      <c r="I122" s="214"/>
      <c r="J122" s="215">
        <f>ROUND(I122*H122,2)</f>
        <v>0</v>
      </c>
      <c r="K122" s="211" t="s">
        <v>159</v>
      </c>
      <c r="L122" s="47"/>
      <c r="M122" s="216" t="s">
        <v>19</v>
      </c>
      <c r="N122" s="217" t="s">
        <v>40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160</v>
      </c>
      <c r="AT122" s="220" t="s">
        <v>155</v>
      </c>
      <c r="AU122" s="220" t="s">
        <v>76</v>
      </c>
      <c r="AY122" s="20" t="s">
        <v>154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160</v>
      </c>
      <c r="BM122" s="220" t="s">
        <v>1749</v>
      </c>
    </row>
    <row r="123" s="2" customFormat="1">
      <c r="A123" s="41"/>
      <c r="B123" s="42"/>
      <c r="C123" s="43"/>
      <c r="D123" s="222" t="s">
        <v>162</v>
      </c>
      <c r="E123" s="43"/>
      <c r="F123" s="223" t="s">
        <v>1748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162</v>
      </c>
      <c r="AU123" s="20" t="s">
        <v>76</v>
      </c>
    </row>
    <row r="124" s="2" customFormat="1">
      <c r="A124" s="41"/>
      <c r="B124" s="42"/>
      <c r="C124" s="43"/>
      <c r="D124" s="222" t="s">
        <v>163</v>
      </c>
      <c r="E124" s="43"/>
      <c r="F124" s="227" t="s">
        <v>1750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163</v>
      </c>
      <c r="AU124" s="20" t="s">
        <v>76</v>
      </c>
    </row>
    <row r="125" s="2" customFormat="1">
      <c r="A125" s="41"/>
      <c r="B125" s="42"/>
      <c r="C125" s="43"/>
      <c r="D125" s="222" t="s">
        <v>217</v>
      </c>
      <c r="E125" s="43"/>
      <c r="F125" s="227" t="s">
        <v>1751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217</v>
      </c>
      <c r="AU125" s="20" t="s">
        <v>76</v>
      </c>
    </row>
    <row r="126" s="2" customFormat="1" ht="16.5" customHeight="1">
      <c r="A126" s="41"/>
      <c r="B126" s="42"/>
      <c r="C126" s="209" t="s">
        <v>78</v>
      </c>
      <c r="D126" s="209" t="s">
        <v>155</v>
      </c>
      <c r="E126" s="210" t="s">
        <v>1752</v>
      </c>
      <c r="F126" s="211" t="s">
        <v>1753</v>
      </c>
      <c r="G126" s="212" t="s">
        <v>194</v>
      </c>
      <c r="H126" s="213">
        <v>3</v>
      </c>
      <c r="I126" s="214"/>
      <c r="J126" s="215">
        <f>ROUND(I126*H126,2)</f>
        <v>0</v>
      </c>
      <c r="K126" s="211" t="s">
        <v>159</v>
      </c>
      <c r="L126" s="47"/>
      <c r="M126" s="216" t="s">
        <v>19</v>
      </c>
      <c r="N126" s="217" t="s">
        <v>40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160</v>
      </c>
      <c r="AT126" s="220" t="s">
        <v>155</v>
      </c>
      <c r="AU126" s="220" t="s">
        <v>76</v>
      </c>
      <c r="AY126" s="20" t="s">
        <v>154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160</v>
      </c>
      <c r="BM126" s="220" t="s">
        <v>1754</v>
      </c>
    </row>
    <row r="127" s="2" customFormat="1">
      <c r="A127" s="41"/>
      <c r="B127" s="42"/>
      <c r="C127" s="43"/>
      <c r="D127" s="222" t="s">
        <v>162</v>
      </c>
      <c r="E127" s="43"/>
      <c r="F127" s="223" t="s">
        <v>1753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162</v>
      </c>
      <c r="AU127" s="20" t="s">
        <v>76</v>
      </c>
    </row>
    <row r="128" s="2" customFormat="1">
      <c r="A128" s="41"/>
      <c r="B128" s="42"/>
      <c r="C128" s="43"/>
      <c r="D128" s="222" t="s">
        <v>163</v>
      </c>
      <c r="E128" s="43"/>
      <c r="F128" s="227" t="s">
        <v>1750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163</v>
      </c>
      <c r="AU128" s="20" t="s">
        <v>76</v>
      </c>
    </row>
    <row r="129" s="2" customFormat="1">
      <c r="A129" s="41"/>
      <c r="B129" s="42"/>
      <c r="C129" s="43"/>
      <c r="D129" s="222" t="s">
        <v>217</v>
      </c>
      <c r="E129" s="43"/>
      <c r="F129" s="227" t="s">
        <v>1751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217</v>
      </c>
      <c r="AU129" s="20" t="s">
        <v>76</v>
      </c>
    </row>
    <row r="130" s="2" customFormat="1" ht="16.5" customHeight="1">
      <c r="A130" s="41"/>
      <c r="B130" s="42"/>
      <c r="C130" s="209" t="s">
        <v>112</v>
      </c>
      <c r="D130" s="209" t="s">
        <v>155</v>
      </c>
      <c r="E130" s="210" t="s">
        <v>1755</v>
      </c>
      <c r="F130" s="211" t="s">
        <v>1756</v>
      </c>
      <c r="G130" s="212" t="s">
        <v>194</v>
      </c>
      <c r="H130" s="213">
        <v>3</v>
      </c>
      <c r="I130" s="214"/>
      <c r="J130" s="215">
        <f>ROUND(I130*H130,2)</f>
        <v>0</v>
      </c>
      <c r="K130" s="211" t="s">
        <v>159</v>
      </c>
      <c r="L130" s="47"/>
      <c r="M130" s="216" t="s">
        <v>19</v>
      </c>
      <c r="N130" s="217" t="s">
        <v>40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160</v>
      </c>
      <c r="AT130" s="220" t="s">
        <v>155</v>
      </c>
      <c r="AU130" s="220" t="s">
        <v>76</v>
      </c>
      <c r="AY130" s="20" t="s">
        <v>154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160</v>
      </c>
      <c r="BM130" s="220" t="s">
        <v>1757</v>
      </c>
    </row>
    <row r="131" s="2" customFormat="1">
      <c r="A131" s="41"/>
      <c r="B131" s="42"/>
      <c r="C131" s="43"/>
      <c r="D131" s="222" t="s">
        <v>162</v>
      </c>
      <c r="E131" s="43"/>
      <c r="F131" s="223" t="s">
        <v>1756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162</v>
      </c>
      <c r="AU131" s="20" t="s">
        <v>76</v>
      </c>
    </row>
    <row r="132" s="2" customFormat="1">
      <c r="A132" s="41"/>
      <c r="B132" s="42"/>
      <c r="C132" s="43"/>
      <c r="D132" s="222" t="s">
        <v>163</v>
      </c>
      <c r="E132" s="43"/>
      <c r="F132" s="227" t="s">
        <v>1750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163</v>
      </c>
      <c r="AU132" s="20" t="s">
        <v>76</v>
      </c>
    </row>
    <row r="133" s="2" customFormat="1">
      <c r="A133" s="41"/>
      <c r="B133" s="42"/>
      <c r="C133" s="43"/>
      <c r="D133" s="222" t="s">
        <v>217</v>
      </c>
      <c r="E133" s="43"/>
      <c r="F133" s="227" t="s">
        <v>1751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217</v>
      </c>
      <c r="AU133" s="20" t="s">
        <v>76</v>
      </c>
    </row>
    <row r="134" s="2" customFormat="1" ht="16.5" customHeight="1">
      <c r="A134" s="41"/>
      <c r="B134" s="42"/>
      <c r="C134" s="209" t="s">
        <v>203</v>
      </c>
      <c r="D134" s="209" t="s">
        <v>155</v>
      </c>
      <c r="E134" s="210" t="s">
        <v>1758</v>
      </c>
      <c r="F134" s="211" t="s">
        <v>1759</v>
      </c>
      <c r="G134" s="212" t="s">
        <v>170</v>
      </c>
      <c r="H134" s="213">
        <v>50</v>
      </c>
      <c r="I134" s="214"/>
      <c r="J134" s="215">
        <f>ROUND(I134*H134,2)</f>
        <v>0</v>
      </c>
      <c r="K134" s="211" t="s">
        <v>159</v>
      </c>
      <c r="L134" s="47"/>
      <c r="M134" s="216" t="s">
        <v>19</v>
      </c>
      <c r="N134" s="217" t="s">
        <v>40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160</v>
      </c>
      <c r="AT134" s="220" t="s">
        <v>155</v>
      </c>
      <c r="AU134" s="220" t="s">
        <v>76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160</v>
      </c>
      <c r="BM134" s="220" t="s">
        <v>1760</v>
      </c>
    </row>
    <row r="135" s="2" customFormat="1">
      <c r="A135" s="41"/>
      <c r="B135" s="42"/>
      <c r="C135" s="43"/>
      <c r="D135" s="222" t="s">
        <v>162</v>
      </c>
      <c r="E135" s="43"/>
      <c r="F135" s="223" t="s">
        <v>1759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162</v>
      </c>
      <c r="AU135" s="20" t="s">
        <v>76</v>
      </c>
    </row>
    <row r="136" s="2" customFormat="1">
      <c r="A136" s="41"/>
      <c r="B136" s="42"/>
      <c r="C136" s="43"/>
      <c r="D136" s="222" t="s">
        <v>163</v>
      </c>
      <c r="E136" s="43"/>
      <c r="F136" s="227" t="s">
        <v>1761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163</v>
      </c>
      <c r="AU136" s="20" t="s">
        <v>76</v>
      </c>
    </row>
    <row r="137" s="2" customFormat="1">
      <c r="A137" s="41"/>
      <c r="B137" s="42"/>
      <c r="C137" s="43"/>
      <c r="D137" s="222" t="s">
        <v>217</v>
      </c>
      <c r="E137" s="43"/>
      <c r="F137" s="227" t="s">
        <v>1762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217</v>
      </c>
      <c r="AU137" s="20" t="s">
        <v>76</v>
      </c>
    </row>
    <row r="138" s="2" customFormat="1" ht="16.5" customHeight="1">
      <c r="A138" s="41"/>
      <c r="B138" s="42"/>
      <c r="C138" s="209" t="s">
        <v>219</v>
      </c>
      <c r="D138" s="209" t="s">
        <v>155</v>
      </c>
      <c r="E138" s="210" t="s">
        <v>814</v>
      </c>
      <c r="F138" s="211" t="s">
        <v>815</v>
      </c>
      <c r="G138" s="212" t="s">
        <v>170</v>
      </c>
      <c r="H138" s="213">
        <v>180</v>
      </c>
      <c r="I138" s="214"/>
      <c r="J138" s="215">
        <f>ROUND(I138*H138,2)</f>
        <v>0</v>
      </c>
      <c r="K138" s="211" t="s">
        <v>159</v>
      </c>
      <c r="L138" s="47"/>
      <c r="M138" s="216" t="s">
        <v>19</v>
      </c>
      <c r="N138" s="217" t="s">
        <v>40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160</v>
      </c>
      <c r="AT138" s="220" t="s">
        <v>155</v>
      </c>
      <c r="AU138" s="220" t="s">
        <v>76</v>
      </c>
      <c r="AY138" s="20" t="s">
        <v>154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76</v>
      </c>
      <c r="BK138" s="221">
        <f>ROUND(I138*H138,2)</f>
        <v>0</v>
      </c>
      <c r="BL138" s="20" t="s">
        <v>160</v>
      </c>
      <c r="BM138" s="220" t="s">
        <v>1763</v>
      </c>
    </row>
    <row r="139" s="2" customFormat="1">
      <c r="A139" s="41"/>
      <c r="B139" s="42"/>
      <c r="C139" s="43"/>
      <c r="D139" s="222" t="s">
        <v>162</v>
      </c>
      <c r="E139" s="43"/>
      <c r="F139" s="223" t="s">
        <v>815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162</v>
      </c>
      <c r="AU139" s="20" t="s">
        <v>76</v>
      </c>
    </row>
    <row r="140" s="2" customFormat="1">
      <c r="A140" s="41"/>
      <c r="B140" s="42"/>
      <c r="C140" s="43"/>
      <c r="D140" s="222" t="s">
        <v>163</v>
      </c>
      <c r="E140" s="43"/>
      <c r="F140" s="227" t="s">
        <v>1761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163</v>
      </c>
      <c r="AU140" s="20" t="s">
        <v>76</v>
      </c>
    </row>
    <row r="141" s="2" customFormat="1">
      <c r="A141" s="41"/>
      <c r="B141" s="42"/>
      <c r="C141" s="43"/>
      <c r="D141" s="222" t="s">
        <v>217</v>
      </c>
      <c r="E141" s="43"/>
      <c r="F141" s="227" t="s">
        <v>1762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217</v>
      </c>
      <c r="AU141" s="20" t="s">
        <v>76</v>
      </c>
    </row>
    <row r="142" s="2" customFormat="1" ht="16.5" customHeight="1">
      <c r="A142" s="41"/>
      <c r="B142" s="42"/>
      <c r="C142" s="209" t="s">
        <v>247</v>
      </c>
      <c r="D142" s="209" t="s">
        <v>155</v>
      </c>
      <c r="E142" s="210" t="s">
        <v>1764</v>
      </c>
      <c r="F142" s="211" t="s">
        <v>1765</v>
      </c>
      <c r="G142" s="212" t="s">
        <v>170</v>
      </c>
      <c r="H142" s="213">
        <v>20</v>
      </c>
      <c r="I142" s="214"/>
      <c r="J142" s="215">
        <f>ROUND(I142*H142,2)</f>
        <v>0</v>
      </c>
      <c r="K142" s="211" t="s">
        <v>159</v>
      </c>
      <c r="L142" s="47"/>
      <c r="M142" s="216" t="s">
        <v>19</v>
      </c>
      <c r="N142" s="217" t="s">
        <v>40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160</v>
      </c>
      <c r="AT142" s="220" t="s">
        <v>155</v>
      </c>
      <c r="AU142" s="220" t="s">
        <v>76</v>
      </c>
      <c r="AY142" s="20" t="s">
        <v>154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76</v>
      </c>
      <c r="BK142" s="221">
        <f>ROUND(I142*H142,2)</f>
        <v>0</v>
      </c>
      <c r="BL142" s="20" t="s">
        <v>160</v>
      </c>
      <c r="BM142" s="220" t="s">
        <v>1766</v>
      </c>
    </row>
    <row r="143" s="2" customFormat="1">
      <c r="A143" s="41"/>
      <c r="B143" s="42"/>
      <c r="C143" s="43"/>
      <c r="D143" s="222" t="s">
        <v>162</v>
      </c>
      <c r="E143" s="43"/>
      <c r="F143" s="223" t="s">
        <v>1765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162</v>
      </c>
      <c r="AU143" s="20" t="s">
        <v>76</v>
      </c>
    </row>
    <row r="144" s="2" customFormat="1">
      <c r="A144" s="41"/>
      <c r="B144" s="42"/>
      <c r="C144" s="43"/>
      <c r="D144" s="222" t="s">
        <v>163</v>
      </c>
      <c r="E144" s="43"/>
      <c r="F144" s="227" t="s">
        <v>1761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163</v>
      </c>
      <c r="AU144" s="20" t="s">
        <v>76</v>
      </c>
    </row>
    <row r="145" s="2" customFormat="1">
      <c r="A145" s="41"/>
      <c r="B145" s="42"/>
      <c r="C145" s="43"/>
      <c r="D145" s="222" t="s">
        <v>217</v>
      </c>
      <c r="E145" s="43"/>
      <c r="F145" s="227" t="s">
        <v>1762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217</v>
      </c>
      <c r="AU145" s="20" t="s">
        <v>76</v>
      </c>
    </row>
    <row r="146" s="2" customFormat="1" ht="16.5" customHeight="1">
      <c r="A146" s="41"/>
      <c r="B146" s="42"/>
      <c r="C146" s="209" t="s">
        <v>8</v>
      </c>
      <c r="D146" s="209" t="s">
        <v>155</v>
      </c>
      <c r="E146" s="210" t="s">
        <v>633</v>
      </c>
      <c r="F146" s="211" t="s">
        <v>634</v>
      </c>
      <c r="G146" s="212" t="s">
        <v>194</v>
      </c>
      <c r="H146" s="213">
        <v>40</v>
      </c>
      <c r="I146" s="214"/>
      <c r="J146" s="215">
        <f>ROUND(I146*H146,2)</f>
        <v>0</v>
      </c>
      <c r="K146" s="211" t="s">
        <v>159</v>
      </c>
      <c r="L146" s="47"/>
      <c r="M146" s="216" t="s">
        <v>19</v>
      </c>
      <c r="N146" s="217" t="s">
        <v>40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160</v>
      </c>
      <c r="AT146" s="220" t="s">
        <v>155</v>
      </c>
      <c r="AU146" s="220" t="s">
        <v>76</v>
      </c>
      <c r="AY146" s="20" t="s">
        <v>154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76</v>
      </c>
      <c r="BK146" s="221">
        <f>ROUND(I146*H146,2)</f>
        <v>0</v>
      </c>
      <c r="BL146" s="20" t="s">
        <v>160</v>
      </c>
      <c r="BM146" s="220" t="s">
        <v>1767</v>
      </c>
    </row>
    <row r="147" s="2" customFormat="1">
      <c r="A147" s="41"/>
      <c r="B147" s="42"/>
      <c r="C147" s="43"/>
      <c r="D147" s="222" t="s">
        <v>162</v>
      </c>
      <c r="E147" s="43"/>
      <c r="F147" s="223" t="s">
        <v>634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162</v>
      </c>
      <c r="AU147" s="20" t="s">
        <v>76</v>
      </c>
    </row>
    <row r="148" s="2" customFormat="1">
      <c r="A148" s="41"/>
      <c r="B148" s="42"/>
      <c r="C148" s="43"/>
      <c r="D148" s="222" t="s">
        <v>163</v>
      </c>
      <c r="E148" s="43"/>
      <c r="F148" s="227" t="s">
        <v>1768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163</v>
      </c>
      <c r="AU148" s="20" t="s">
        <v>76</v>
      </c>
    </row>
    <row r="149" s="2" customFormat="1">
      <c r="A149" s="41"/>
      <c r="B149" s="42"/>
      <c r="C149" s="43"/>
      <c r="D149" s="222" t="s">
        <v>217</v>
      </c>
      <c r="E149" s="43"/>
      <c r="F149" s="227" t="s">
        <v>1769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217</v>
      </c>
      <c r="AU149" s="20" t="s">
        <v>76</v>
      </c>
    </row>
    <row r="150" s="2" customFormat="1" ht="21.75" customHeight="1">
      <c r="A150" s="41"/>
      <c r="B150" s="42"/>
      <c r="C150" s="209" t="s">
        <v>186</v>
      </c>
      <c r="D150" s="209" t="s">
        <v>155</v>
      </c>
      <c r="E150" s="210" t="s">
        <v>1770</v>
      </c>
      <c r="F150" s="211" t="s">
        <v>1771</v>
      </c>
      <c r="G150" s="212" t="s">
        <v>194</v>
      </c>
      <c r="H150" s="213">
        <v>2</v>
      </c>
      <c r="I150" s="214"/>
      <c r="J150" s="215">
        <f>ROUND(I150*H150,2)</f>
        <v>0</v>
      </c>
      <c r="K150" s="211" t="s">
        <v>159</v>
      </c>
      <c r="L150" s="47"/>
      <c r="M150" s="216" t="s">
        <v>19</v>
      </c>
      <c r="N150" s="217" t="s">
        <v>40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160</v>
      </c>
      <c r="AT150" s="220" t="s">
        <v>155</v>
      </c>
      <c r="AU150" s="220" t="s">
        <v>76</v>
      </c>
      <c r="AY150" s="20" t="s">
        <v>154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76</v>
      </c>
      <c r="BK150" s="221">
        <f>ROUND(I150*H150,2)</f>
        <v>0</v>
      </c>
      <c r="BL150" s="20" t="s">
        <v>160</v>
      </c>
      <c r="BM150" s="220" t="s">
        <v>1772</v>
      </c>
    </row>
    <row r="151" s="2" customFormat="1">
      <c r="A151" s="41"/>
      <c r="B151" s="42"/>
      <c r="C151" s="43"/>
      <c r="D151" s="222" t="s">
        <v>162</v>
      </c>
      <c r="E151" s="43"/>
      <c r="F151" s="223" t="s">
        <v>1771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162</v>
      </c>
      <c r="AU151" s="20" t="s">
        <v>76</v>
      </c>
    </row>
    <row r="152" s="2" customFormat="1">
      <c r="A152" s="41"/>
      <c r="B152" s="42"/>
      <c r="C152" s="43"/>
      <c r="D152" s="222" t="s">
        <v>163</v>
      </c>
      <c r="E152" s="43"/>
      <c r="F152" s="227" t="s">
        <v>1773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163</v>
      </c>
      <c r="AU152" s="20" t="s">
        <v>76</v>
      </c>
    </row>
    <row r="153" s="2" customFormat="1">
      <c r="A153" s="41"/>
      <c r="B153" s="42"/>
      <c r="C153" s="43"/>
      <c r="D153" s="222" t="s">
        <v>217</v>
      </c>
      <c r="E153" s="43"/>
      <c r="F153" s="227" t="s">
        <v>1774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217</v>
      </c>
      <c r="AU153" s="20" t="s">
        <v>76</v>
      </c>
    </row>
    <row r="154" s="2" customFormat="1" ht="16.5" customHeight="1">
      <c r="A154" s="41"/>
      <c r="B154" s="42"/>
      <c r="C154" s="209" t="s">
        <v>207</v>
      </c>
      <c r="D154" s="209" t="s">
        <v>155</v>
      </c>
      <c r="E154" s="210" t="s">
        <v>1775</v>
      </c>
      <c r="F154" s="211" t="s">
        <v>1776</v>
      </c>
      <c r="G154" s="212" t="s">
        <v>194</v>
      </c>
      <c r="H154" s="213">
        <v>1</v>
      </c>
      <c r="I154" s="214"/>
      <c r="J154" s="215">
        <f>ROUND(I154*H154,2)</f>
        <v>0</v>
      </c>
      <c r="K154" s="211" t="s">
        <v>159</v>
      </c>
      <c r="L154" s="47"/>
      <c r="M154" s="216" t="s">
        <v>19</v>
      </c>
      <c r="N154" s="217" t="s">
        <v>40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160</v>
      </c>
      <c r="AT154" s="220" t="s">
        <v>155</v>
      </c>
      <c r="AU154" s="220" t="s">
        <v>76</v>
      </c>
      <c r="AY154" s="20" t="s">
        <v>154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76</v>
      </c>
      <c r="BK154" s="221">
        <f>ROUND(I154*H154,2)</f>
        <v>0</v>
      </c>
      <c r="BL154" s="20" t="s">
        <v>160</v>
      </c>
      <c r="BM154" s="220" t="s">
        <v>1777</v>
      </c>
    </row>
    <row r="155" s="2" customFormat="1">
      <c r="A155" s="41"/>
      <c r="B155" s="42"/>
      <c r="C155" s="43"/>
      <c r="D155" s="222" t="s">
        <v>162</v>
      </c>
      <c r="E155" s="43"/>
      <c r="F155" s="223" t="s">
        <v>1776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162</v>
      </c>
      <c r="AU155" s="20" t="s">
        <v>76</v>
      </c>
    </row>
    <row r="156" s="2" customFormat="1">
      <c r="A156" s="41"/>
      <c r="B156" s="42"/>
      <c r="C156" s="43"/>
      <c r="D156" s="222" t="s">
        <v>163</v>
      </c>
      <c r="E156" s="43"/>
      <c r="F156" s="227" t="s">
        <v>1778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163</v>
      </c>
      <c r="AU156" s="20" t="s">
        <v>76</v>
      </c>
    </row>
    <row r="157" s="2" customFormat="1">
      <c r="A157" s="41"/>
      <c r="B157" s="42"/>
      <c r="C157" s="43"/>
      <c r="D157" s="222" t="s">
        <v>217</v>
      </c>
      <c r="E157" s="43"/>
      <c r="F157" s="227" t="s">
        <v>1779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217</v>
      </c>
      <c r="AU157" s="20" t="s">
        <v>76</v>
      </c>
    </row>
    <row r="158" s="2" customFormat="1" ht="24.15" customHeight="1">
      <c r="A158" s="41"/>
      <c r="B158" s="42"/>
      <c r="C158" s="209" t="s">
        <v>231</v>
      </c>
      <c r="D158" s="209" t="s">
        <v>155</v>
      </c>
      <c r="E158" s="210" t="s">
        <v>1780</v>
      </c>
      <c r="F158" s="211" t="s">
        <v>1781</v>
      </c>
      <c r="G158" s="212" t="s">
        <v>194</v>
      </c>
      <c r="H158" s="213">
        <v>1</v>
      </c>
      <c r="I158" s="214"/>
      <c r="J158" s="215">
        <f>ROUND(I158*H158,2)</f>
        <v>0</v>
      </c>
      <c r="K158" s="211" t="s">
        <v>159</v>
      </c>
      <c r="L158" s="47"/>
      <c r="M158" s="216" t="s">
        <v>19</v>
      </c>
      <c r="N158" s="217" t="s">
        <v>40</v>
      </c>
      <c r="O158" s="87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0" t="s">
        <v>160</v>
      </c>
      <c r="AT158" s="220" t="s">
        <v>155</v>
      </c>
      <c r="AU158" s="220" t="s">
        <v>76</v>
      </c>
      <c r="AY158" s="20" t="s">
        <v>154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20" t="s">
        <v>76</v>
      </c>
      <c r="BK158" s="221">
        <f>ROUND(I158*H158,2)</f>
        <v>0</v>
      </c>
      <c r="BL158" s="20" t="s">
        <v>160</v>
      </c>
      <c r="BM158" s="220" t="s">
        <v>1782</v>
      </c>
    </row>
    <row r="159" s="2" customFormat="1">
      <c r="A159" s="41"/>
      <c r="B159" s="42"/>
      <c r="C159" s="43"/>
      <c r="D159" s="222" t="s">
        <v>162</v>
      </c>
      <c r="E159" s="43"/>
      <c r="F159" s="223" t="s">
        <v>1781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162</v>
      </c>
      <c r="AU159" s="20" t="s">
        <v>76</v>
      </c>
    </row>
    <row r="160" s="2" customFormat="1">
      <c r="A160" s="41"/>
      <c r="B160" s="42"/>
      <c r="C160" s="43"/>
      <c r="D160" s="222" t="s">
        <v>163</v>
      </c>
      <c r="E160" s="43"/>
      <c r="F160" s="227" t="s">
        <v>1081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163</v>
      </c>
      <c r="AU160" s="20" t="s">
        <v>76</v>
      </c>
    </row>
    <row r="161" s="2" customFormat="1">
      <c r="A161" s="41"/>
      <c r="B161" s="42"/>
      <c r="C161" s="43"/>
      <c r="D161" s="222" t="s">
        <v>217</v>
      </c>
      <c r="E161" s="43"/>
      <c r="F161" s="227" t="s">
        <v>1082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217</v>
      </c>
      <c r="AU161" s="20" t="s">
        <v>76</v>
      </c>
    </row>
    <row r="162" s="2" customFormat="1" ht="16.5" customHeight="1">
      <c r="A162" s="41"/>
      <c r="B162" s="42"/>
      <c r="C162" s="209" t="s">
        <v>191</v>
      </c>
      <c r="D162" s="209" t="s">
        <v>155</v>
      </c>
      <c r="E162" s="210" t="s">
        <v>450</v>
      </c>
      <c r="F162" s="211" t="s">
        <v>451</v>
      </c>
      <c r="G162" s="212" t="s">
        <v>194</v>
      </c>
      <c r="H162" s="213">
        <v>1</v>
      </c>
      <c r="I162" s="214"/>
      <c r="J162" s="215">
        <f>ROUND(I162*H162,2)</f>
        <v>0</v>
      </c>
      <c r="K162" s="211" t="s">
        <v>159</v>
      </c>
      <c r="L162" s="47"/>
      <c r="M162" s="216" t="s">
        <v>19</v>
      </c>
      <c r="N162" s="217" t="s">
        <v>40</v>
      </c>
      <c r="O162" s="87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0" t="s">
        <v>160</v>
      </c>
      <c r="AT162" s="220" t="s">
        <v>155</v>
      </c>
      <c r="AU162" s="220" t="s">
        <v>76</v>
      </c>
      <c r="AY162" s="20" t="s">
        <v>154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20" t="s">
        <v>76</v>
      </c>
      <c r="BK162" s="221">
        <f>ROUND(I162*H162,2)</f>
        <v>0</v>
      </c>
      <c r="BL162" s="20" t="s">
        <v>160</v>
      </c>
      <c r="BM162" s="220" t="s">
        <v>1783</v>
      </c>
    </row>
    <row r="163" s="2" customFormat="1">
      <c r="A163" s="41"/>
      <c r="B163" s="42"/>
      <c r="C163" s="43"/>
      <c r="D163" s="222" t="s">
        <v>162</v>
      </c>
      <c r="E163" s="43"/>
      <c r="F163" s="223" t="s">
        <v>451</v>
      </c>
      <c r="G163" s="43"/>
      <c r="H163" s="43"/>
      <c r="I163" s="224"/>
      <c r="J163" s="43"/>
      <c r="K163" s="43"/>
      <c r="L163" s="47"/>
      <c r="M163" s="225"/>
      <c r="N163" s="226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162</v>
      </c>
      <c r="AU163" s="20" t="s">
        <v>76</v>
      </c>
    </row>
    <row r="164" s="2" customFormat="1">
      <c r="A164" s="41"/>
      <c r="B164" s="42"/>
      <c r="C164" s="43"/>
      <c r="D164" s="222" t="s">
        <v>163</v>
      </c>
      <c r="E164" s="43"/>
      <c r="F164" s="227" t="s">
        <v>1084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163</v>
      </c>
      <c r="AU164" s="20" t="s">
        <v>76</v>
      </c>
    </row>
    <row r="165" s="2" customFormat="1">
      <c r="A165" s="41"/>
      <c r="B165" s="42"/>
      <c r="C165" s="43"/>
      <c r="D165" s="222" t="s">
        <v>217</v>
      </c>
      <c r="E165" s="43"/>
      <c r="F165" s="227" t="s">
        <v>1085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217</v>
      </c>
      <c r="AU165" s="20" t="s">
        <v>76</v>
      </c>
    </row>
    <row r="166" s="2" customFormat="1" ht="16.5" customHeight="1">
      <c r="A166" s="41"/>
      <c r="B166" s="42"/>
      <c r="C166" s="209" t="s">
        <v>212</v>
      </c>
      <c r="D166" s="209" t="s">
        <v>155</v>
      </c>
      <c r="E166" s="210" t="s">
        <v>454</v>
      </c>
      <c r="F166" s="211" t="s">
        <v>455</v>
      </c>
      <c r="G166" s="212" t="s">
        <v>346</v>
      </c>
      <c r="H166" s="213">
        <v>16</v>
      </c>
      <c r="I166" s="214"/>
      <c r="J166" s="215">
        <f>ROUND(I166*H166,2)</f>
        <v>0</v>
      </c>
      <c r="K166" s="211" t="s">
        <v>159</v>
      </c>
      <c r="L166" s="47"/>
      <c r="M166" s="216" t="s">
        <v>19</v>
      </c>
      <c r="N166" s="217" t="s">
        <v>40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160</v>
      </c>
      <c r="AT166" s="220" t="s">
        <v>155</v>
      </c>
      <c r="AU166" s="220" t="s">
        <v>76</v>
      </c>
      <c r="AY166" s="20" t="s">
        <v>154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76</v>
      </c>
      <c r="BK166" s="221">
        <f>ROUND(I166*H166,2)</f>
        <v>0</v>
      </c>
      <c r="BL166" s="20" t="s">
        <v>160</v>
      </c>
      <c r="BM166" s="220" t="s">
        <v>1784</v>
      </c>
    </row>
    <row r="167" s="2" customFormat="1">
      <c r="A167" s="41"/>
      <c r="B167" s="42"/>
      <c r="C167" s="43"/>
      <c r="D167" s="222" t="s">
        <v>162</v>
      </c>
      <c r="E167" s="43"/>
      <c r="F167" s="223" t="s">
        <v>455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162</v>
      </c>
      <c r="AU167" s="20" t="s">
        <v>76</v>
      </c>
    </row>
    <row r="168" s="2" customFormat="1">
      <c r="A168" s="41"/>
      <c r="B168" s="42"/>
      <c r="C168" s="43"/>
      <c r="D168" s="222" t="s">
        <v>163</v>
      </c>
      <c r="E168" s="43"/>
      <c r="F168" s="227" t="s">
        <v>1785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163</v>
      </c>
      <c r="AU168" s="20" t="s">
        <v>76</v>
      </c>
    </row>
    <row r="169" s="2" customFormat="1">
      <c r="A169" s="41"/>
      <c r="B169" s="42"/>
      <c r="C169" s="43"/>
      <c r="D169" s="222" t="s">
        <v>217</v>
      </c>
      <c r="E169" s="43"/>
      <c r="F169" s="227" t="s">
        <v>1786</v>
      </c>
      <c r="G169" s="43"/>
      <c r="H169" s="43"/>
      <c r="I169" s="224"/>
      <c r="J169" s="43"/>
      <c r="K169" s="43"/>
      <c r="L169" s="47"/>
      <c r="M169" s="239"/>
      <c r="N169" s="240"/>
      <c r="O169" s="241"/>
      <c r="P169" s="241"/>
      <c r="Q169" s="241"/>
      <c r="R169" s="241"/>
      <c r="S169" s="241"/>
      <c r="T169" s="242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217</v>
      </c>
      <c r="AU169" s="20" t="s">
        <v>76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Y8gL2R//mHCX4FNBibFgbQ/gI4hcbSX1X/FxeZRGt+JsYdj3uDwDtXnnSQS0IjCVrFrOfcMRxOFcNBtdiY+CXQ==" hashValue="JaKYg/y65FoT1ZHsrB1aN4rQGd9ezPrhO3tx4y8299WQyFvwxVTnxRcKq3HcA2lp4tdw+wm5Cy5WkMBwKwKENA==" algorithmName="SHA-512" password="CC35"/>
  <autoFilter ref="C91:K16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1094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1787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ROUND((SUM(BE87:BE149)),  2)</f>
        <v>0</v>
      </c>
      <c r="G35" s="41"/>
      <c r="H35" s="41"/>
      <c r="I35" s="161">
        <v>0.20999999999999999</v>
      </c>
      <c r="J35" s="160">
        <f>ROUND(((SUM(BE87:BE149))*I35),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ROUND((SUM(BF87:BF149)),  2)</f>
        <v>0</v>
      </c>
      <c r="G36" s="41"/>
      <c r="H36" s="41"/>
      <c r="I36" s="161">
        <v>0.12</v>
      </c>
      <c r="J36" s="160">
        <f>ROUND(((SUM(BF87:BF149))*I36),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ROUND((SUM(BG87:BG149)),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ROUND((SUM(BH87:BH149)),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ROUND((SUM(BI87:BI149)),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1094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11-86-01 - ŽST Hrubá Voda, přípojka NN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135</v>
      </c>
      <c r="E64" s="181"/>
      <c r="F64" s="181"/>
      <c r="G64" s="181"/>
      <c r="H64" s="181"/>
      <c r="I64" s="181"/>
      <c r="J64" s="182">
        <f>J88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1071</v>
      </c>
      <c r="E65" s="181"/>
      <c r="F65" s="181"/>
      <c r="G65" s="181"/>
      <c r="H65" s="181"/>
      <c r="I65" s="181"/>
      <c r="J65" s="182">
        <f>J117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140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ŽST Hrubá Voda - vymístění pracoviště ŘP</v>
      </c>
      <c r="F75" s="35"/>
      <c r="G75" s="35"/>
      <c r="H75" s="35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127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3" t="s">
        <v>1094</v>
      </c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129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SO 11-86-01 - ŽST Hrubá Voda, přípojka NN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30. 4. 2025</v>
      </c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 xml:space="preserve"> </v>
      </c>
      <c r="G83" s="43"/>
      <c r="H83" s="43"/>
      <c r="I83" s="35" t="s">
        <v>30</v>
      </c>
      <c r="J83" s="39" t="str">
        <f>E23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3"/>
      <c r="E84" s="43"/>
      <c r="F84" s="30" t="str">
        <f>IF(E20="","",E20)</f>
        <v>Vyplň údaj</v>
      </c>
      <c r="G84" s="43"/>
      <c r="H84" s="43"/>
      <c r="I84" s="35" t="s">
        <v>32</v>
      </c>
      <c r="J84" s="39" t="str">
        <f>E26</f>
        <v xml:space="preserve"> 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0" customFormat="1" ht="29.28" customHeight="1">
      <c r="A86" s="184"/>
      <c r="B86" s="185"/>
      <c r="C86" s="186" t="s">
        <v>141</v>
      </c>
      <c r="D86" s="187" t="s">
        <v>54</v>
      </c>
      <c r="E86" s="187" t="s">
        <v>50</v>
      </c>
      <c r="F86" s="187" t="s">
        <v>51</v>
      </c>
      <c r="G86" s="187" t="s">
        <v>142</v>
      </c>
      <c r="H86" s="187" t="s">
        <v>143</v>
      </c>
      <c r="I86" s="187" t="s">
        <v>144</v>
      </c>
      <c r="J86" s="187" t="s">
        <v>133</v>
      </c>
      <c r="K86" s="188" t="s">
        <v>145</v>
      </c>
      <c r="L86" s="189"/>
      <c r="M86" s="95" t="s">
        <v>19</v>
      </c>
      <c r="N86" s="96" t="s">
        <v>39</v>
      </c>
      <c r="O86" s="96" t="s">
        <v>146</v>
      </c>
      <c r="P86" s="96" t="s">
        <v>147</v>
      </c>
      <c r="Q86" s="96" t="s">
        <v>148</v>
      </c>
      <c r="R86" s="96" t="s">
        <v>149</v>
      </c>
      <c r="S86" s="96" t="s">
        <v>150</v>
      </c>
      <c r="T86" s="97" t="s">
        <v>151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41"/>
      <c r="B87" s="42"/>
      <c r="C87" s="102" t="s">
        <v>152</v>
      </c>
      <c r="D87" s="43"/>
      <c r="E87" s="43"/>
      <c r="F87" s="43"/>
      <c r="G87" s="43"/>
      <c r="H87" s="43"/>
      <c r="I87" s="43"/>
      <c r="J87" s="190">
        <f>BK87</f>
        <v>0</v>
      </c>
      <c r="K87" s="43"/>
      <c r="L87" s="47"/>
      <c r="M87" s="98"/>
      <c r="N87" s="191"/>
      <c r="O87" s="99"/>
      <c r="P87" s="192">
        <f>P88+P117</f>
        <v>0</v>
      </c>
      <c r="Q87" s="99"/>
      <c r="R87" s="192">
        <f>R88+R117</f>
        <v>0</v>
      </c>
      <c r="S87" s="99"/>
      <c r="T87" s="193">
        <f>T88+T117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68</v>
      </c>
      <c r="AU87" s="20" t="s">
        <v>134</v>
      </c>
      <c r="BK87" s="194">
        <f>BK88+BK117</f>
        <v>0</v>
      </c>
    </row>
    <row r="88" s="11" customFormat="1" ht="25.92" customHeight="1">
      <c r="A88" s="11"/>
      <c r="B88" s="195"/>
      <c r="C88" s="196"/>
      <c r="D88" s="197" t="s">
        <v>68</v>
      </c>
      <c r="E88" s="198" t="s">
        <v>76</v>
      </c>
      <c r="F88" s="198" t="s">
        <v>153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SUM(P89:P116)</f>
        <v>0</v>
      </c>
      <c r="Q88" s="203"/>
      <c r="R88" s="204">
        <f>SUM(R89:R116)</f>
        <v>0</v>
      </c>
      <c r="S88" s="203"/>
      <c r="T88" s="205">
        <f>SUM(T89:T116)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6" t="s">
        <v>76</v>
      </c>
      <c r="AT88" s="207" t="s">
        <v>68</v>
      </c>
      <c r="AU88" s="207" t="s">
        <v>69</v>
      </c>
      <c r="AY88" s="206" t="s">
        <v>154</v>
      </c>
      <c r="BK88" s="208">
        <f>SUM(BK89:BK116)</f>
        <v>0</v>
      </c>
    </row>
    <row r="89" s="2" customFormat="1" ht="16.5" customHeight="1">
      <c r="A89" s="41"/>
      <c r="B89" s="42"/>
      <c r="C89" s="209" t="s">
        <v>78</v>
      </c>
      <c r="D89" s="209" t="s">
        <v>155</v>
      </c>
      <c r="E89" s="210" t="s">
        <v>1788</v>
      </c>
      <c r="F89" s="211" t="s">
        <v>1789</v>
      </c>
      <c r="G89" s="212" t="s">
        <v>158</v>
      </c>
      <c r="H89" s="213">
        <v>28</v>
      </c>
      <c r="I89" s="214"/>
      <c r="J89" s="215">
        <f>ROUND(I89*H89,2)</f>
        <v>0</v>
      </c>
      <c r="K89" s="211" t="s">
        <v>159</v>
      </c>
      <c r="L89" s="47"/>
      <c r="M89" s="216" t="s">
        <v>19</v>
      </c>
      <c r="N89" s="217" t="s">
        <v>40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160</v>
      </c>
      <c r="AT89" s="220" t="s">
        <v>155</v>
      </c>
      <c r="AU89" s="220" t="s">
        <v>76</v>
      </c>
      <c r="AY89" s="20" t="s">
        <v>154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160</v>
      </c>
      <c r="BM89" s="220" t="s">
        <v>1790</v>
      </c>
    </row>
    <row r="90" s="2" customFormat="1">
      <c r="A90" s="41"/>
      <c r="B90" s="42"/>
      <c r="C90" s="43"/>
      <c r="D90" s="222" t="s">
        <v>162</v>
      </c>
      <c r="E90" s="43"/>
      <c r="F90" s="223" t="s">
        <v>1789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162</v>
      </c>
      <c r="AU90" s="20" t="s">
        <v>76</v>
      </c>
    </row>
    <row r="91" s="2" customFormat="1">
      <c r="A91" s="41"/>
      <c r="B91" s="42"/>
      <c r="C91" s="43"/>
      <c r="D91" s="222" t="s">
        <v>163</v>
      </c>
      <c r="E91" s="43"/>
      <c r="F91" s="227" t="s">
        <v>164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163</v>
      </c>
      <c r="AU91" s="20" t="s">
        <v>76</v>
      </c>
    </row>
    <row r="92" s="2" customFormat="1">
      <c r="A92" s="41"/>
      <c r="B92" s="42"/>
      <c r="C92" s="43"/>
      <c r="D92" s="222" t="s">
        <v>217</v>
      </c>
      <c r="E92" s="43"/>
      <c r="F92" s="227" t="s">
        <v>1791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217</v>
      </c>
      <c r="AU92" s="20" t="s">
        <v>76</v>
      </c>
    </row>
    <row r="93" s="2" customFormat="1" ht="16.5" customHeight="1">
      <c r="A93" s="41"/>
      <c r="B93" s="42"/>
      <c r="C93" s="209" t="s">
        <v>76</v>
      </c>
      <c r="D93" s="209" t="s">
        <v>155</v>
      </c>
      <c r="E93" s="210" t="s">
        <v>173</v>
      </c>
      <c r="F93" s="211" t="s">
        <v>174</v>
      </c>
      <c r="G93" s="212" t="s">
        <v>158</v>
      </c>
      <c r="H93" s="213">
        <v>28</v>
      </c>
      <c r="I93" s="214"/>
      <c r="J93" s="215">
        <f>ROUND(I93*H93,2)</f>
        <v>0</v>
      </c>
      <c r="K93" s="211" t="s">
        <v>159</v>
      </c>
      <c r="L93" s="47"/>
      <c r="M93" s="216" t="s">
        <v>19</v>
      </c>
      <c r="N93" s="217" t="s">
        <v>40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160</v>
      </c>
      <c r="AT93" s="220" t="s">
        <v>155</v>
      </c>
      <c r="AU93" s="220" t="s">
        <v>76</v>
      </c>
      <c r="AY93" s="20" t="s">
        <v>154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76</v>
      </c>
      <c r="BK93" s="221">
        <f>ROUND(I93*H93,2)</f>
        <v>0</v>
      </c>
      <c r="BL93" s="20" t="s">
        <v>160</v>
      </c>
      <c r="BM93" s="220" t="s">
        <v>1792</v>
      </c>
    </row>
    <row r="94" s="2" customFormat="1">
      <c r="A94" s="41"/>
      <c r="B94" s="42"/>
      <c r="C94" s="43"/>
      <c r="D94" s="222" t="s">
        <v>162</v>
      </c>
      <c r="E94" s="43"/>
      <c r="F94" s="223" t="s">
        <v>174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162</v>
      </c>
      <c r="AU94" s="20" t="s">
        <v>76</v>
      </c>
    </row>
    <row r="95" s="2" customFormat="1">
      <c r="A95" s="41"/>
      <c r="B95" s="42"/>
      <c r="C95" s="43"/>
      <c r="D95" s="222" t="s">
        <v>163</v>
      </c>
      <c r="E95" s="43"/>
      <c r="F95" s="227" t="s">
        <v>176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163</v>
      </c>
      <c r="AU95" s="20" t="s">
        <v>76</v>
      </c>
    </row>
    <row r="96" s="2" customFormat="1">
      <c r="A96" s="41"/>
      <c r="B96" s="42"/>
      <c r="C96" s="43"/>
      <c r="D96" s="222" t="s">
        <v>217</v>
      </c>
      <c r="E96" s="43"/>
      <c r="F96" s="227" t="s">
        <v>1793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217</v>
      </c>
      <c r="AU96" s="20" t="s">
        <v>76</v>
      </c>
    </row>
    <row r="97" s="2" customFormat="1" ht="16.5" customHeight="1">
      <c r="A97" s="41"/>
      <c r="B97" s="42"/>
      <c r="C97" s="209" t="s">
        <v>112</v>
      </c>
      <c r="D97" s="209" t="s">
        <v>155</v>
      </c>
      <c r="E97" s="210" t="s">
        <v>1794</v>
      </c>
      <c r="F97" s="211" t="s">
        <v>1795</v>
      </c>
      <c r="G97" s="212" t="s">
        <v>627</v>
      </c>
      <c r="H97" s="213">
        <v>50</v>
      </c>
      <c r="I97" s="214"/>
      <c r="J97" s="215">
        <f>ROUND(I97*H97,2)</f>
        <v>0</v>
      </c>
      <c r="K97" s="211" t="s">
        <v>159</v>
      </c>
      <c r="L97" s="47"/>
      <c r="M97" s="216" t="s">
        <v>19</v>
      </c>
      <c r="N97" s="217" t="s">
        <v>40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160</v>
      </c>
      <c r="AT97" s="220" t="s">
        <v>155</v>
      </c>
      <c r="AU97" s="220" t="s">
        <v>76</v>
      </c>
      <c r="AY97" s="20" t="s">
        <v>154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76</v>
      </c>
      <c r="BK97" s="221">
        <f>ROUND(I97*H97,2)</f>
        <v>0</v>
      </c>
      <c r="BL97" s="20" t="s">
        <v>160</v>
      </c>
      <c r="BM97" s="220" t="s">
        <v>1796</v>
      </c>
    </row>
    <row r="98" s="2" customFormat="1">
      <c r="A98" s="41"/>
      <c r="B98" s="42"/>
      <c r="C98" s="43"/>
      <c r="D98" s="222" t="s">
        <v>162</v>
      </c>
      <c r="E98" s="43"/>
      <c r="F98" s="223" t="s">
        <v>1795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162</v>
      </c>
      <c r="AU98" s="20" t="s">
        <v>76</v>
      </c>
    </row>
    <row r="99" s="2" customFormat="1">
      <c r="A99" s="41"/>
      <c r="B99" s="42"/>
      <c r="C99" s="43"/>
      <c r="D99" s="222" t="s">
        <v>163</v>
      </c>
      <c r="E99" s="43"/>
      <c r="F99" s="227" t="s">
        <v>1797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163</v>
      </c>
      <c r="AU99" s="20" t="s">
        <v>76</v>
      </c>
    </row>
    <row r="100" s="2" customFormat="1">
      <c r="A100" s="41"/>
      <c r="B100" s="42"/>
      <c r="C100" s="43"/>
      <c r="D100" s="222" t="s">
        <v>217</v>
      </c>
      <c r="E100" s="43"/>
      <c r="F100" s="227" t="s">
        <v>1798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217</v>
      </c>
      <c r="AU100" s="20" t="s">
        <v>76</v>
      </c>
    </row>
    <row r="101" s="2" customFormat="1" ht="16.5" customHeight="1">
      <c r="A101" s="41"/>
      <c r="B101" s="42"/>
      <c r="C101" s="209" t="s">
        <v>160</v>
      </c>
      <c r="D101" s="209" t="s">
        <v>155</v>
      </c>
      <c r="E101" s="210" t="s">
        <v>178</v>
      </c>
      <c r="F101" s="211" t="s">
        <v>179</v>
      </c>
      <c r="G101" s="212" t="s">
        <v>170</v>
      </c>
      <c r="H101" s="213">
        <v>100</v>
      </c>
      <c r="I101" s="214"/>
      <c r="J101" s="215">
        <f>ROUND(I101*H101,2)</f>
        <v>0</v>
      </c>
      <c r="K101" s="211" t="s">
        <v>159</v>
      </c>
      <c r="L101" s="47"/>
      <c r="M101" s="216" t="s">
        <v>19</v>
      </c>
      <c r="N101" s="217" t="s">
        <v>40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160</v>
      </c>
      <c r="AT101" s="220" t="s">
        <v>155</v>
      </c>
      <c r="AU101" s="220" t="s">
        <v>76</v>
      </c>
      <c r="AY101" s="20" t="s">
        <v>154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76</v>
      </c>
      <c r="BK101" s="221">
        <f>ROUND(I101*H101,2)</f>
        <v>0</v>
      </c>
      <c r="BL101" s="20" t="s">
        <v>160</v>
      </c>
      <c r="BM101" s="220" t="s">
        <v>1799</v>
      </c>
    </row>
    <row r="102" s="2" customFormat="1">
      <c r="A102" s="41"/>
      <c r="B102" s="42"/>
      <c r="C102" s="43"/>
      <c r="D102" s="222" t="s">
        <v>162</v>
      </c>
      <c r="E102" s="43"/>
      <c r="F102" s="223" t="s">
        <v>179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162</v>
      </c>
      <c r="AU102" s="20" t="s">
        <v>76</v>
      </c>
    </row>
    <row r="103" s="2" customFormat="1">
      <c r="A103" s="41"/>
      <c r="B103" s="42"/>
      <c r="C103" s="43"/>
      <c r="D103" s="222" t="s">
        <v>163</v>
      </c>
      <c r="E103" s="43"/>
      <c r="F103" s="227" t="s">
        <v>181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163</v>
      </c>
      <c r="AU103" s="20" t="s">
        <v>76</v>
      </c>
    </row>
    <row r="104" s="2" customFormat="1">
      <c r="A104" s="41"/>
      <c r="B104" s="42"/>
      <c r="C104" s="43"/>
      <c r="D104" s="222" t="s">
        <v>217</v>
      </c>
      <c r="E104" s="43"/>
      <c r="F104" s="227" t="s">
        <v>1800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217</v>
      </c>
      <c r="AU104" s="20" t="s">
        <v>76</v>
      </c>
    </row>
    <row r="105" s="2" customFormat="1" ht="16.5" customHeight="1">
      <c r="A105" s="41"/>
      <c r="B105" s="42"/>
      <c r="C105" s="209" t="s">
        <v>177</v>
      </c>
      <c r="D105" s="209" t="s">
        <v>155</v>
      </c>
      <c r="E105" s="210" t="s">
        <v>187</v>
      </c>
      <c r="F105" s="211" t="s">
        <v>188</v>
      </c>
      <c r="G105" s="212" t="s">
        <v>170</v>
      </c>
      <c r="H105" s="213">
        <v>15</v>
      </c>
      <c r="I105" s="214"/>
      <c r="J105" s="215">
        <f>ROUND(I105*H105,2)</f>
        <v>0</v>
      </c>
      <c r="K105" s="211" t="s">
        <v>159</v>
      </c>
      <c r="L105" s="47"/>
      <c r="M105" s="216" t="s">
        <v>19</v>
      </c>
      <c r="N105" s="217" t="s">
        <v>40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160</v>
      </c>
      <c r="AT105" s="220" t="s">
        <v>155</v>
      </c>
      <c r="AU105" s="220" t="s">
        <v>76</v>
      </c>
      <c r="AY105" s="20" t="s">
        <v>154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76</v>
      </c>
      <c r="BK105" s="221">
        <f>ROUND(I105*H105,2)</f>
        <v>0</v>
      </c>
      <c r="BL105" s="20" t="s">
        <v>160</v>
      </c>
      <c r="BM105" s="220" t="s">
        <v>1801</v>
      </c>
    </row>
    <row r="106" s="2" customFormat="1">
      <c r="A106" s="41"/>
      <c r="B106" s="42"/>
      <c r="C106" s="43"/>
      <c r="D106" s="222" t="s">
        <v>162</v>
      </c>
      <c r="E106" s="43"/>
      <c r="F106" s="223" t="s">
        <v>188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162</v>
      </c>
      <c r="AU106" s="20" t="s">
        <v>76</v>
      </c>
    </row>
    <row r="107" s="2" customFormat="1">
      <c r="A107" s="41"/>
      <c r="B107" s="42"/>
      <c r="C107" s="43"/>
      <c r="D107" s="222" t="s">
        <v>163</v>
      </c>
      <c r="E107" s="43"/>
      <c r="F107" s="227" t="s">
        <v>181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163</v>
      </c>
      <c r="AU107" s="20" t="s">
        <v>76</v>
      </c>
    </row>
    <row r="108" s="2" customFormat="1">
      <c r="A108" s="41"/>
      <c r="B108" s="42"/>
      <c r="C108" s="43"/>
      <c r="D108" s="222" t="s">
        <v>217</v>
      </c>
      <c r="E108" s="43"/>
      <c r="F108" s="227" t="s">
        <v>1802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217</v>
      </c>
      <c r="AU108" s="20" t="s">
        <v>76</v>
      </c>
    </row>
    <row r="109" s="2" customFormat="1" ht="16.5" customHeight="1">
      <c r="A109" s="41"/>
      <c r="B109" s="42"/>
      <c r="C109" s="209" t="s">
        <v>182</v>
      </c>
      <c r="D109" s="209" t="s">
        <v>155</v>
      </c>
      <c r="E109" s="210" t="s">
        <v>396</v>
      </c>
      <c r="F109" s="211" t="s">
        <v>397</v>
      </c>
      <c r="G109" s="212" t="s">
        <v>170</v>
      </c>
      <c r="H109" s="213">
        <v>100</v>
      </c>
      <c r="I109" s="214"/>
      <c r="J109" s="215">
        <f>ROUND(I109*H109,2)</f>
        <v>0</v>
      </c>
      <c r="K109" s="211" t="s">
        <v>159</v>
      </c>
      <c r="L109" s="47"/>
      <c r="M109" s="216" t="s">
        <v>19</v>
      </c>
      <c r="N109" s="217" t="s">
        <v>40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160</v>
      </c>
      <c r="AT109" s="220" t="s">
        <v>155</v>
      </c>
      <c r="AU109" s="220" t="s">
        <v>76</v>
      </c>
      <c r="AY109" s="20" t="s">
        <v>154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76</v>
      </c>
      <c r="BK109" s="221">
        <f>ROUND(I109*H109,2)</f>
        <v>0</v>
      </c>
      <c r="BL109" s="20" t="s">
        <v>160</v>
      </c>
      <c r="BM109" s="220" t="s">
        <v>1803</v>
      </c>
    </row>
    <row r="110" s="2" customFormat="1">
      <c r="A110" s="41"/>
      <c r="B110" s="42"/>
      <c r="C110" s="43"/>
      <c r="D110" s="222" t="s">
        <v>162</v>
      </c>
      <c r="E110" s="43"/>
      <c r="F110" s="223" t="s">
        <v>397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162</v>
      </c>
      <c r="AU110" s="20" t="s">
        <v>76</v>
      </c>
    </row>
    <row r="111" s="2" customFormat="1">
      <c r="A111" s="41"/>
      <c r="B111" s="42"/>
      <c r="C111" s="43"/>
      <c r="D111" s="222" t="s">
        <v>163</v>
      </c>
      <c r="E111" s="43"/>
      <c r="F111" s="227" t="s">
        <v>1804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163</v>
      </c>
      <c r="AU111" s="20" t="s">
        <v>76</v>
      </c>
    </row>
    <row r="112" s="2" customFormat="1">
      <c r="A112" s="41"/>
      <c r="B112" s="42"/>
      <c r="C112" s="43"/>
      <c r="D112" s="222" t="s">
        <v>217</v>
      </c>
      <c r="E112" s="43"/>
      <c r="F112" s="227" t="s">
        <v>1805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217</v>
      </c>
      <c r="AU112" s="20" t="s">
        <v>76</v>
      </c>
    </row>
    <row r="113" s="2" customFormat="1" ht="21.75" customHeight="1">
      <c r="A113" s="41"/>
      <c r="B113" s="42"/>
      <c r="C113" s="209" t="s">
        <v>186</v>
      </c>
      <c r="D113" s="209" t="s">
        <v>155</v>
      </c>
      <c r="E113" s="210" t="s">
        <v>404</v>
      </c>
      <c r="F113" s="211" t="s">
        <v>405</v>
      </c>
      <c r="G113" s="212" t="s">
        <v>170</v>
      </c>
      <c r="H113" s="213">
        <v>100</v>
      </c>
      <c r="I113" s="214"/>
      <c r="J113" s="215">
        <f>ROUND(I113*H113,2)</f>
        <v>0</v>
      </c>
      <c r="K113" s="211" t="s">
        <v>159</v>
      </c>
      <c r="L113" s="47"/>
      <c r="M113" s="216" t="s">
        <v>19</v>
      </c>
      <c r="N113" s="217" t="s">
        <v>40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160</v>
      </c>
      <c r="AT113" s="220" t="s">
        <v>155</v>
      </c>
      <c r="AU113" s="220" t="s">
        <v>76</v>
      </c>
      <c r="AY113" s="20" t="s">
        <v>154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76</v>
      </c>
      <c r="BK113" s="221">
        <f>ROUND(I113*H113,2)</f>
        <v>0</v>
      </c>
      <c r="BL113" s="20" t="s">
        <v>160</v>
      </c>
      <c r="BM113" s="220" t="s">
        <v>1806</v>
      </c>
    </row>
    <row r="114" s="2" customFormat="1">
      <c r="A114" s="41"/>
      <c r="B114" s="42"/>
      <c r="C114" s="43"/>
      <c r="D114" s="222" t="s">
        <v>162</v>
      </c>
      <c r="E114" s="43"/>
      <c r="F114" s="223" t="s">
        <v>405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162</v>
      </c>
      <c r="AU114" s="20" t="s">
        <v>76</v>
      </c>
    </row>
    <row r="115" s="2" customFormat="1">
      <c r="A115" s="41"/>
      <c r="B115" s="42"/>
      <c r="C115" s="43"/>
      <c r="D115" s="222" t="s">
        <v>163</v>
      </c>
      <c r="E115" s="43"/>
      <c r="F115" s="227" t="s">
        <v>1807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163</v>
      </c>
      <c r="AU115" s="20" t="s">
        <v>76</v>
      </c>
    </row>
    <row r="116" s="2" customFormat="1">
      <c r="A116" s="41"/>
      <c r="B116" s="42"/>
      <c r="C116" s="43"/>
      <c r="D116" s="222" t="s">
        <v>217</v>
      </c>
      <c r="E116" s="43"/>
      <c r="F116" s="227" t="s">
        <v>1808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217</v>
      </c>
      <c r="AU116" s="20" t="s">
        <v>76</v>
      </c>
    </row>
    <row r="117" s="11" customFormat="1" ht="25.92" customHeight="1">
      <c r="A117" s="11"/>
      <c r="B117" s="195"/>
      <c r="C117" s="196"/>
      <c r="D117" s="197" t="s">
        <v>68</v>
      </c>
      <c r="E117" s="198" t="s">
        <v>1072</v>
      </c>
      <c r="F117" s="198" t="s">
        <v>1073</v>
      </c>
      <c r="G117" s="196"/>
      <c r="H117" s="196"/>
      <c r="I117" s="199"/>
      <c r="J117" s="200">
        <f>BK117</f>
        <v>0</v>
      </c>
      <c r="K117" s="196"/>
      <c r="L117" s="201"/>
      <c r="M117" s="202"/>
      <c r="N117" s="203"/>
      <c r="O117" s="203"/>
      <c r="P117" s="204">
        <f>SUM(P118:P149)</f>
        <v>0</v>
      </c>
      <c r="Q117" s="203"/>
      <c r="R117" s="204">
        <f>SUM(R118:R149)</f>
        <v>0</v>
      </c>
      <c r="S117" s="203"/>
      <c r="T117" s="205">
        <f>SUM(T118:T149)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06" t="s">
        <v>76</v>
      </c>
      <c r="AT117" s="207" t="s">
        <v>68</v>
      </c>
      <c r="AU117" s="207" t="s">
        <v>69</v>
      </c>
      <c r="AY117" s="206" t="s">
        <v>154</v>
      </c>
      <c r="BK117" s="208">
        <f>SUM(BK118:BK149)</f>
        <v>0</v>
      </c>
    </row>
    <row r="118" s="2" customFormat="1" ht="16.5" customHeight="1">
      <c r="A118" s="41"/>
      <c r="B118" s="42"/>
      <c r="C118" s="209" t="s">
        <v>207</v>
      </c>
      <c r="D118" s="209" t="s">
        <v>155</v>
      </c>
      <c r="E118" s="210" t="s">
        <v>1809</v>
      </c>
      <c r="F118" s="211" t="s">
        <v>1810</v>
      </c>
      <c r="G118" s="212" t="s">
        <v>170</v>
      </c>
      <c r="H118" s="213">
        <v>10</v>
      </c>
      <c r="I118" s="214"/>
      <c r="J118" s="215">
        <f>ROUND(I118*H118,2)</f>
        <v>0</v>
      </c>
      <c r="K118" s="211" t="s">
        <v>159</v>
      </c>
      <c r="L118" s="47"/>
      <c r="M118" s="216" t="s">
        <v>19</v>
      </c>
      <c r="N118" s="217" t="s">
        <v>40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160</v>
      </c>
      <c r="AT118" s="220" t="s">
        <v>155</v>
      </c>
      <c r="AU118" s="220" t="s">
        <v>76</v>
      </c>
      <c r="AY118" s="20" t="s">
        <v>154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76</v>
      </c>
      <c r="BK118" s="221">
        <f>ROUND(I118*H118,2)</f>
        <v>0</v>
      </c>
      <c r="BL118" s="20" t="s">
        <v>160</v>
      </c>
      <c r="BM118" s="220" t="s">
        <v>1811</v>
      </c>
    </row>
    <row r="119" s="2" customFormat="1">
      <c r="A119" s="41"/>
      <c r="B119" s="42"/>
      <c r="C119" s="43"/>
      <c r="D119" s="222" t="s">
        <v>162</v>
      </c>
      <c r="E119" s="43"/>
      <c r="F119" s="223" t="s">
        <v>1810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162</v>
      </c>
      <c r="AU119" s="20" t="s">
        <v>76</v>
      </c>
    </row>
    <row r="120" s="2" customFormat="1">
      <c r="A120" s="41"/>
      <c r="B120" s="42"/>
      <c r="C120" s="43"/>
      <c r="D120" s="222" t="s">
        <v>163</v>
      </c>
      <c r="E120" s="43"/>
      <c r="F120" s="227" t="s">
        <v>1761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163</v>
      </c>
      <c r="AU120" s="20" t="s">
        <v>76</v>
      </c>
    </row>
    <row r="121" s="2" customFormat="1">
      <c r="A121" s="41"/>
      <c r="B121" s="42"/>
      <c r="C121" s="43"/>
      <c r="D121" s="222" t="s">
        <v>217</v>
      </c>
      <c r="E121" s="43"/>
      <c r="F121" s="227" t="s">
        <v>1762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217</v>
      </c>
      <c r="AU121" s="20" t="s">
        <v>76</v>
      </c>
    </row>
    <row r="122" s="2" customFormat="1" ht="16.5" customHeight="1">
      <c r="A122" s="41"/>
      <c r="B122" s="42"/>
      <c r="C122" s="209" t="s">
        <v>203</v>
      </c>
      <c r="D122" s="209" t="s">
        <v>155</v>
      </c>
      <c r="E122" s="210" t="s">
        <v>1812</v>
      </c>
      <c r="F122" s="211" t="s">
        <v>1813</v>
      </c>
      <c r="G122" s="212" t="s">
        <v>170</v>
      </c>
      <c r="H122" s="213">
        <v>115</v>
      </c>
      <c r="I122" s="214"/>
      <c r="J122" s="215">
        <f>ROUND(I122*H122,2)</f>
        <v>0</v>
      </c>
      <c r="K122" s="211" t="s">
        <v>159</v>
      </c>
      <c r="L122" s="47"/>
      <c r="M122" s="216" t="s">
        <v>19</v>
      </c>
      <c r="N122" s="217" t="s">
        <v>40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160</v>
      </c>
      <c r="AT122" s="220" t="s">
        <v>155</v>
      </c>
      <c r="AU122" s="220" t="s">
        <v>76</v>
      </c>
      <c r="AY122" s="20" t="s">
        <v>154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160</v>
      </c>
      <c r="BM122" s="220" t="s">
        <v>1814</v>
      </c>
    </row>
    <row r="123" s="2" customFormat="1">
      <c r="A123" s="41"/>
      <c r="B123" s="42"/>
      <c r="C123" s="43"/>
      <c r="D123" s="222" t="s">
        <v>162</v>
      </c>
      <c r="E123" s="43"/>
      <c r="F123" s="223" t="s">
        <v>1813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162</v>
      </c>
      <c r="AU123" s="20" t="s">
        <v>76</v>
      </c>
    </row>
    <row r="124" s="2" customFormat="1">
      <c r="A124" s="41"/>
      <c r="B124" s="42"/>
      <c r="C124" s="43"/>
      <c r="D124" s="222" t="s">
        <v>163</v>
      </c>
      <c r="E124" s="43"/>
      <c r="F124" s="227" t="s">
        <v>1761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163</v>
      </c>
      <c r="AU124" s="20" t="s">
        <v>76</v>
      </c>
    </row>
    <row r="125" s="2" customFormat="1">
      <c r="A125" s="41"/>
      <c r="B125" s="42"/>
      <c r="C125" s="43"/>
      <c r="D125" s="222" t="s">
        <v>217</v>
      </c>
      <c r="E125" s="43"/>
      <c r="F125" s="227" t="s">
        <v>1762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217</v>
      </c>
      <c r="AU125" s="20" t="s">
        <v>76</v>
      </c>
    </row>
    <row r="126" s="2" customFormat="1" ht="16.5" customHeight="1">
      <c r="A126" s="41"/>
      <c r="B126" s="42"/>
      <c r="C126" s="209" t="s">
        <v>191</v>
      </c>
      <c r="D126" s="209" t="s">
        <v>155</v>
      </c>
      <c r="E126" s="210" t="s">
        <v>633</v>
      </c>
      <c r="F126" s="211" t="s">
        <v>634</v>
      </c>
      <c r="G126" s="212" t="s">
        <v>194</v>
      </c>
      <c r="H126" s="213">
        <v>2</v>
      </c>
      <c r="I126" s="214"/>
      <c r="J126" s="215">
        <f>ROUND(I126*H126,2)</f>
        <v>0</v>
      </c>
      <c r="K126" s="211" t="s">
        <v>159</v>
      </c>
      <c r="L126" s="47"/>
      <c r="M126" s="216" t="s">
        <v>19</v>
      </c>
      <c r="N126" s="217" t="s">
        <v>40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160</v>
      </c>
      <c r="AT126" s="220" t="s">
        <v>155</v>
      </c>
      <c r="AU126" s="220" t="s">
        <v>76</v>
      </c>
      <c r="AY126" s="20" t="s">
        <v>154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160</v>
      </c>
      <c r="BM126" s="220" t="s">
        <v>1815</v>
      </c>
    </row>
    <row r="127" s="2" customFormat="1">
      <c r="A127" s="41"/>
      <c r="B127" s="42"/>
      <c r="C127" s="43"/>
      <c r="D127" s="222" t="s">
        <v>162</v>
      </c>
      <c r="E127" s="43"/>
      <c r="F127" s="223" t="s">
        <v>634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162</v>
      </c>
      <c r="AU127" s="20" t="s">
        <v>76</v>
      </c>
    </row>
    <row r="128" s="2" customFormat="1">
      <c r="A128" s="41"/>
      <c r="B128" s="42"/>
      <c r="C128" s="43"/>
      <c r="D128" s="222" t="s">
        <v>163</v>
      </c>
      <c r="E128" s="43"/>
      <c r="F128" s="227" t="s">
        <v>1768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163</v>
      </c>
      <c r="AU128" s="20" t="s">
        <v>76</v>
      </c>
    </row>
    <row r="129" s="2" customFormat="1">
      <c r="A129" s="41"/>
      <c r="B129" s="42"/>
      <c r="C129" s="43"/>
      <c r="D129" s="222" t="s">
        <v>217</v>
      </c>
      <c r="E129" s="43"/>
      <c r="F129" s="227" t="s">
        <v>1769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217</v>
      </c>
      <c r="AU129" s="20" t="s">
        <v>76</v>
      </c>
    </row>
    <row r="130" s="2" customFormat="1" ht="21.75" customHeight="1">
      <c r="A130" s="41"/>
      <c r="B130" s="42"/>
      <c r="C130" s="209" t="s">
        <v>219</v>
      </c>
      <c r="D130" s="209" t="s">
        <v>155</v>
      </c>
      <c r="E130" s="210" t="s">
        <v>1816</v>
      </c>
      <c r="F130" s="211" t="s">
        <v>1817</v>
      </c>
      <c r="G130" s="212" t="s">
        <v>194</v>
      </c>
      <c r="H130" s="213">
        <v>4</v>
      </c>
      <c r="I130" s="214"/>
      <c r="J130" s="215">
        <f>ROUND(I130*H130,2)</f>
        <v>0</v>
      </c>
      <c r="K130" s="211" t="s">
        <v>159</v>
      </c>
      <c r="L130" s="47"/>
      <c r="M130" s="216" t="s">
        <v>19</v>
      </c>
      <c r="N130" s="217" t="s">
        <v>40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160</v>
      </c>
      <c r="AT130" s="220" t="s">
        <v>155</v>
      </c>
      <c r="AU130" s="220" t="s">
        <v>76</v>
      </c>
      <c r="AY130" s="20" t="s">
        <v>154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160</v>
      </c>
      <c r="BM130" s="220" t="s">
        <v>1818</v>
      </c>
    </row>
    <row r="131" s="2" customFormat="1">
      <c r="A131" s="41"/>
      <c r="B131" s="42"/>
      <c r="C131" s="43"/>
      <c r="D131" s="222" t="s">
        <v>162</v>
      </c>
      <c r="E131" s="43"/>
      <c r="F131" s="223" t="s">
        <v>1817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162</v>
      </c>
      <c r="AU131" s="20" t="s">
        <v>76</v>
      </c>
    </row>
    <row r="132" s="2" customFormat="1">
      <c r="A132" s="41"/>
      <c r="B132" s="42"/>
      <c r="C132" s="43"/>
      <c r="D132" s="222" t="s">
        <v>163</v>
      </c>
      <c r="E132" s="43"/>
      <c r="F132" s="227" t="s">
        <v>1768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163</v>
      </c>
      <c r="AU132" s="20" t="s">
        <v>76</v>
      </c>
    </row>
    <row r="133" s="2" customFormat="1">
      <c r="A133" s="41"/>
      <c r="B133" s="42"/>
      <c r="C133" s="43"/>
      <c r="D133" s="222" t="s">
        <v>217</v>
      </c>
      <c r="E133" s="43"/>
      <c r="F133" s="227" t="s">
        <v>1769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217</v>
      </c>
      <c r="AU133" s="20" t="s">
        <v>76</v>
      </c>
    </row>
    <row r="134" s="2" customFormat="1" ht="24.15" customHeight="1">
      <c r="A134" s="41"/>
      <c r="B134" s="42"/>
      <c r="C134" s="209" t="s">
        <v>197</v>
      </c>
      <c r="D134" s="209" t="s">
        <v>155</v>
      </c>
      <c r="E134" s="210" t="s">
        <v>1819</v>
      </c>
      <c r="F134" s="211" t="s">
        <v>1820</v>
      </c>
      <c r="G134" s="212" t="s">
        <v>194</v>
      </c>
      <c r="H134" s="213">
        <v>1</v>
      </c>
      <c r="I134" s="214"/>
      <c r="J134" s="215">
        <f>ROUND(I134*H134,2)</f>
        <v>0</v>
      </c>
      <c r="K134" s="211" t="s">
        <v>159</v>
      </c>
      <c r="L134" s="47"/>
      <c r="M134" s="216" t="s">
        <v>19</v>
      </c>
      <c r="N134" s="217" t="s">
        <v>40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160</v>
      </c>
      <c r="AT134" s="220" t="s">
        <v>155</v>
      </c>
      <c r="AU134" s="220" t="s">
        <v>76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160</v>
      </c>
      <c r="BM134" s="220" t="s">
        <v>1821</v>
      </c>
    </row>
    <row r="135" s="2" customFormat="1">
      <c r="A135" s="41"/>
      <c r="B135" s="42"/>
      <c r="C135" s="43"/>
      <c r="D135" s="222" t="s">
        <v>162</v>
      </c>
      <c r="E135" s="43"/>
      <c r="F135" s="223" t="s">
        <v>1820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162</v>
      </c>
      <c r="AU135" s="20" t="s">
        <v>76</v>
      </c>
    </row>
    <row r="136" s="2" customFormat="1">
      <c r="A136" s="41"/>
      <c r="B136" s="42"/>
      <c r="C136" s="43"/>
      <c r="D136" s="222" t="s">
        <v>163</v>
      </c>
      <c r="E136" s="43"/>
      <c r="F136" s="227" t="s">
        <v>1822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163</v>
      </c>
      <c r="AU136" s="20" t="s">
        <v>76</v>
      </c>
    </row>
    <row r="137" s="2" customFormat="1">
      <c r="A137" s="41"/>
      <c r="B137" s="42"/>
      <c r="C137" s="43"/>
      <c r="D137" s="222" t="s">
        <v>217</v>
      </c>
      <c r="E137" s="43"/>
      <c r="F137" s="227" t="s">
        <v>1823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217</v>
      </c>
      <c r="AU137" s="20" t="s">
        <v>76</v>
      </c>
    </row>
    <row r="138" s="2" customFormat="1" ht="24.15" customHeight="1">
      <c r="A138" s="41"/>
      <c r="B138" s="42"/>
      <c r="C138" s="209" t="s">
        <v>212</v>
      </c>
      <c r="D138" s="209" t="s">
        <v>155</v>
      </c>
      <c r="E138" s="210" t="s">
        <v>1780</v>
      </c>
      <c r="F138" s="211" t="s">
        <v>1781</v>
      </c>
      <c r="G138" s="212" t="s">
        <v>194</v>
      </c>
      <c r="H138" s="213">
        <v>1</v>
      </c>
      <c r="I138" s="214"/>
      <c r="J138" s="215">
        <f>ROUND(I138*H138,2)</f>
        <v>0</v>
      </c>
      <c r="K138" s="211" t="s">
        <v>159</v>
      </c>
      <c r="L138" s="47"/>
      <c r="M138" s="216" t="s">
        <v>19</v>
      </c>
      <c r="N138" s="217" t="s">
        <v>40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160</v>
      </c>
      <c r="AT138" s="220" t="s">
        <v>155</v>
      </c>
      <c r="AU138" s="220" t="s">
        <v>76</v>
      </c>
      <c r="AY138" s="20" t="s">
        <v>154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76</v>
      </c>
      <c r="BK138" s="221">
        <f>ROUND(I138*H138,2)</f>
        <v>0</v>
      </c>
      <c r="BL138" s="20" t="s">
        <v>160</v>
      </c>
      <c r="BM138" s="220" t="s">
        <v>1824</v>
      </c>
    </row>
    <row r="139" s="2" customFormat="1">
      <c r="A139" s="41"/>
      <c r="B139" s="42"/>
      <c r="C139" s="43"/>
      <c r="D139" s="222" t="s">
        <v>162</v>
      </c>
      <c r="E139" s="43"/>
      <c r="F139" s="223" t="s">
        <v>1781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162</v>
      </c>
      <c r="AU139" s="20" t="s">
        <v>76</v>
      </c>
    </row>
    <row r="140" s="2" customFormat="1">
      <c r="A140" s="41"/>
      <c r="B140" s="42"/>
      <c r="C140" s="43"/>
      <c r="D140" s="222" t="s">
        <v>163</v>
      </c>
      <c r="E140" s="43"/>
      <c r="F140" s="227" t="s">
        <v>1081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163</v>
      </c>
      <c r="AU140" s="20" t="s">
        <v>76</v>
      </c>
    </row>
    <row r="141" s="2" customFormat="1">
      <c r="A141" s="41"/>
      <c r="B141" s="42"/>
      <c r="C141" s="43"/>
      <c r="D141" s="222" t="s">
        <v>217</v>
      </c>
      <c r="E141" s="43"/>
      <c r="F141" s="227" t="s">
        <v>1082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217</v>
      </c>
      <c r="AU141" s="20" t="s">
        <v>76</v>
      </c>
    </row>
    <row r="142" s="2" customFormat="1" ht="16.5" customHeight="1">
      <c r="A142" s="41"/>
      <c r="B142" s="42"/>
      <c r="C142" s="209" t="s">
        <v>8</v>
      </c>
      <c r="D142" s="209" t="s">
        <v>155</v>
      </c>
      <c r="E142" s="210" t="s">
        <v>450</v>
      </c>
      <c r="F142" s="211" t="s">
        <v>451</v>
      </c>
      <c r="G142" s="212" t="s">
        <v>194</v>
      </c>
      <c r="H142" s="213">
        <v>1</v>
      </c>
      <c r="I142" s="214"/>
      <c r="J142" s="215">
        <f>ROUND(I142*H142,2)</f>
        <v>0</v>
      </c>
      <c r="K142" s="211" t="s">
        <v>159</v>
      </c>
      <c r="L142" s="47"/>
      <c r="M142" s="216" t="s">
        <v>19</v>
      </c>
      <c r="N142" s="217" t="s">
        <v>40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160</v>
      </c>
      <c r="AT142" s="220" t="s">
        <v>155</v>
      </c>
      <c r="AU142" s="220" t="s">
        <v>76</v>
      </c>
      <c r="AY142" s="20" t="s">
        <v>154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76</v>
      </c>
      <c r="BK142" s="221">
        <f>ROUND(I142*H142,2)</f>
        <v>0</v>
      </c>
      <c r="BL142" s="20" t="s">
        <v>160</v>
      </c>
      <c r="BM142" s="220" t="s">
        <v>1825</v>
      </c>
    </row>
    <row r="143" s="2" customFormat="1">
      <c r="A143" s="41"/>
      <c r="B143" s="42"/>
      <c r="C143" s="43"/>
      <c r="D143" s="222" t="s">
        <v>162</v>
      </c>
      <c r="E143" s="43"/>
      <c r="F143" s="223" t="s">
        <v>451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162</v>
      </c>
      <c r="AU143" s="20" t="s">
        <v>76</v>
      </c>
    </row>
    <row r="144" s="2" customFormat="1">
      <c r="A144" s="41"/>
      <c r="B144" s="42"/>
      <c r="C144" s="43"/>
      <c r="D144" s="222" t="s">
        <v>163</v>
      </c>
      <c r="E144" s="43"/>
      <c r="F144" s="227" t="s">
        <v>1084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163</v>
      </c>
      <c r="AU144" s="20" t="s">
        <v>76</v>
      </c>
    </row>
    <row r="145" s="2" customFormat="1">
      <c r="A145" s="41"/>
      <c r="B145" s="42"/>
      <c r="C145" s="43"/>
      <c r="D145" s="222" t="s">
        <v>217</v>
      </c>
      <c r="E145" s="43"/>
      <c r="F145" s="227" t="s">
        <v>1085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217</v>
      </c>
      <c r="AU145" s="20" t="s">
        <v>76</v>
      </c>
    </row>
    <row r="146" s="2" customFormat="1" ht="16.5" customHeight="1">
      <c r="A146" s="41"/>
      <c r="B146" s="42"/>
      <c r="C146" s="209" t="s">
        <v>231</v>
      </c>
      <c r="D146" s="209" t="s">
        <v>155</v>
      </c>
      <c r="E146" s="210" t="s">
        <v>454</v>
      </c>
      <c r="F146" s="211" t="s">
        <v>455</v>
      </c>
      <c r="G146" s="212" t="s">
        <v>346</v>
      </c>
      <c r="H146" s="213">
        <v>8</v>
      </c>
      <c r="I146" s="214"/>
      <c r="J146" s="215">
        <f>ROUND(I146*H146,2)</f>
        <v>0</v>
      </c>
      <c r="K146" s="211" t="s">
        <v>159</v>
      </c>
      <c r="L146" s="47"/>
      <c r="M146" s="216" t="s">
        <v>19</v>
      </c>
      <c r="N146" s="217" t="s">
        <v>40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160</v>
      </c>
      <c r="AT146" s="220" t="s">
        <v>155</v>
      </c>
      <c r="AU146" s="220" t="s">
        <v>76</v>
      </c>
      <c r="AY146" s="20" t="s">
        <v>154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76</v>
      </c>
      <c r="BK146" s="221">
        <f>ROUND(I146*H146,2)</f>
        <v>0</v>
      </c>
      <c r="BL146" s="20" t="s">
        <v>160</v>
      </c>
      <c r="BM146" s="220" t="s">
        <v>1826</v>
      </c>
    </row>
    <row r="147" s="2" customFormat="1">
      <c r="A147" s="41"/>
      <c r="B147" s="42"/>
      <c r="C147" s="43"/>
      <c r="D147" s="222" t="s">
        <v>162</v>
      </c>
      <c r="E147" s="43"/>
      <c r="F147" s="223" t="s">
        <v>455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162</v>
      </c>
      <c r="AU147" s="20" t="s">
        <v>76</v>
      </c>
    </row>
    <row r="148" s="2" customFormat="1">
      <c r="A148" s="41"/>
      <c r="B148" s="42"/>
      <c r="C148" s="43"/>
      <c r="D148" s="222" t="s">
        <v>163</v>
      </c>
      <c r="E148" s="43"/>
      <c r="F148" s="227" t="s">
        <v>1785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163</v>
      </c>
      <c r="AU148" s="20" t="s">
        <v>76</v>
      </c>
    </row>
    <row r="149" s="2" customFormat="1">
      <c r="A149" s="41"/>
      <c r="B149" s="42"/>
      <c r="C149" s="43"/>
      <c r="D149" s="222" t="s">
        <v>217</v>
      </c>
      <c r="E149" s="43"/>
      <c r="F149" s="227" t="s">
        <v>1786</v>
      </c>
      <c r="G149" s="43"/>
      <c r="H149" s="43"/>
      <c r="I149" s="224"/>
      <c r="J149" s="43"/>
      <c r="K149" s="43"/>
      <c r="L149" s="47"/>
      <c r="M149" s="239"/>
      <c r="N149" s="240"/>
      <c r="O149" s="241"/>
      <c r="P149" s="241"/>
      <c r="Q149" s="241"/>
      <c r="R149" s="241"/>
      <c r="S149" s="241"/>
      <c r="T149" s="242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217</v>
      </c>
      <c r="AU149" s="20" t="s">
        <v>76</v>
      </c>
    </row>
    <row r="150" s="2" customFormat="1" ht="6.96" customHeight="1">
      <c r="A150" s="41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7"/>
      <c r="M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</row>
  </sheetData>
  <sheetProtection sheet="1" autoFilter="0" formatColumns="0" formatRows="0" objects="1" scenarios="1" spinCount="100000" saltValue="UM1y54WAgoxwf1sla9h80rwftVc3cHmct6DeHl8HdaAWOGZgbP9/1WasQbIXJRSkTDPVb5H2iv1d48HSntjUiQ==" hashValue="NtJhmf5ILGbwy4d0RE54iuhRJGOpVHjk2MhocAg7t/ZdHK8Wq78lTtZ197A5HkUDf+sccPg6OGFQD6UkamnqIA==" algorithmName="SHA-512" password="CC35"/>
  <autoFilter ref="C86:K1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1094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1827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ROUND(J88,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ROUND((SUM(BE88:BE275)),  2)</f>
        <v>0</v>
      </c>
      <c r="G35" s="41"/>
      <c r="H35" s="41"/>
      <c r="I35" s="161">
        <v>0.20999999999999999</v>
      </c>
      <c r="J35" s="160">
        <f>ROUND(((SUM(BE88:BE275))*I35),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ROUND((SUM(BF88:BF275)),  2)</f>
        <v>0</v>
      </c>
      <c r="G36" s="41"/>
      <c r="H36" s="41"/>
      <c r="I36" s="161">
        <v>0.12</v>
      </c>
      <c r="J36" s="160">
        <f>ROUND(((SUM(BF88:BF275))*I36),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ROUND((SUM(BG88:BG275)),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ROUND((SUM(BH88:BH275)),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ROUND((SUM(BI88:BI275)),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1094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11-86-02 - ŽST Hrubá Voda, úprava rozvodů NN, osvětlení a EOV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1828</v>
      </c>
      <c r="E64" s="181"/>
      <c r="F64" s="181"/>
      <c r="G64" s="181"/>
      <c r="H64" s="181"/>
      <c r="I64" s="181"/>
      <c r="J64" s="182">
        <f>J89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135</v>
      </c>
      <c r="E65" s="181"/>
      <c r="F65" s="181"/>
      <c r="G65" s="181"/>
      <c r="H65" s="181"/>
      <c r="I65" s="181"/>
      <c r="J65" s="182">
        <f>J94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1071</v>
      </c>
      <c r="E66" s="181"/>
      <c r="F66" s="181"/>
      <c r="G66" s="181"/>
      <c r="H66" s="181"/>
      <c r="I66" s="181"/>
      <c r="J66" s="182">
        <f>J127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140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3" t="str">
        <f>E7</f>
        <v>ŽST Hrubá Voda - vymístění pracoviště ŘP</v>
      </c>
      <c r="F76" s="35"/>
      <c r="G76" s="35"/>
      <c r="H76" s="35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127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3" t="s">
        <v>1094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129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SO 11-86-02 - ŽST Hrubá Voda, úprava rozvodů NN, osvětlení a EOV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 xml:space="preserve"> </v>
      </c>
      <c r="G82" s="43"/>
      <c r="H82" s="43"/>
      <c r="I82" s="35" t="s">
        <v>23</v>
      </c>
      <c r="J82" s="75" t="str">
        <f>IF(J14="","",J14)</f>
        <v>30. 4. 2025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 xml:space="preserve"> </v>
      </c>
      <c r="G84" s="43"/>
      <c r="H84" s="43"/>
      <c r="I84" s="35" t="s">
        <v>30</v>
      </c>
      <c r="J84" s="39" t="str">
        <f>E23</f>
        <v xml:space="preserve"> 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28</v>
      </c>
      <c r="D85" s="43"/>
      <c r="E85" s="43"/>
      <c r="F85" s="30" t="str">
        <f>IF(E20="","",E20)</f>
        <v>Vyplň údaj</v>
      </c>
      <c r="G85" s="43"/>
      <c r="H85" s="43"/>
      <c r="I85" s="35" t="s">
        <v>32</v>
      </c>
      <c r="J85" s="39" t="str">
        <f>E26</f>
        <v xml:space="preserve"> </v>
      </c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0" customFormat="1" ht="29.28" customHeight="1">
      <c r="A87" s="184"/>
      <c r="B87" s="185"/>
      <c r="C87" s="186" t="s">
        <v>141</v>
      </c>
      <c r="D87" s="187" t="s">
        <v>54</v>
      </c>
      <c r="E87" s="187" t="s">
        <v>50</v>
      </c>
      <c r="F87" s="187" t="s">
        <v>51</v>
      </c>
      <c r="G87" s="187" t="s">
        <v>142</v>
      </c>
      <c r="H87" s="187" t="s">
        <v>143</v>
      </c>
      <c r="I87" s="187" t="s">
        <v>144</v>
      </c>
      <c r="J87" s="187" t="s">
        <v>133</v>
      </c>
      <c r="K87" s="188" t="s">
        <v>145</v>
      </c>
      <c r="L87" s="189"/>
      <c r="M87" s="95" t="s">
        <v>19</v>
      </c>
      <c r="N87" s="96" t="s">
        <v>39</v>
      </c>
      <c r="O87" s="96" t="s">
        <v>146</v>
      </c>
      <c r="P87" s="96" t="s">
        <v>147</v>
      </c>
      <c r="Q87" s="96" t="s">
        <v>148</v>
      </c>
      <c r="R87" s="96" t="s">
        <v>149</v>
      </c>
      <c r="S87" s="96" t="s">
        <v>150</v>
      </c>
      <c r="T87" s="97" t="s">
        <v>151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41"/>
      <c r="B88" s="42"/>
      <c r="C88" s="102" t="s">
        <v>152</v>
      </c>
      <c r="D88" s="43"/>
      <c r="E88" s="43"/>
      <c r="F88" s="43"/>
      <c r="G88" s="43"/>
      <c r="H88" s="43"/>
      <c r="I88" s="43"/>
      <c r="J88" s="190">
        <f>BK88</f>
        <v>0</v>
      </c>
      <c r="K88" s="43"/>
      <c r="L88" s="47"/>
      <c r="M88" s="98"/>
      <c r="N88" s="191"/>
      <c r="O88" s="99"/>
      <c r="P88" s="192">
        <f>P89+P94+P127</f>
        <v>0</v>
      </c>
      <c r="Q88" s="99"/>
      <c r="R88" s="192">
        <f>R89+R94+R127</f>
        <v>0</v>
      </c>
      <c r="S88" s="99"/>
      <c r="T88" s="193">
        <f>T89+T94+T127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68</v>
      </c>
      <c r="AU88" s="20" t="s">
        <v>134</v>
      </c>
      <c r="BK88" s="194">
        <f>BK89+BK94+BK127</f>
        <v>0</v>
      </c>
    </row>
    <row r="89" s="11" customFormat="1" ht="25.92" customHeight="1">
      <c r="A89" s="11"/>
      <c r="B89" s="195"/>
      <c r="C89" s="196"/>
      <c r="D89" s="197" t="s">
        <v>68</v>
      </c>
      <c r="E89" s="198" t="s">
        <v>1829</v>
      </c>
      <c r="F89" s="198" t="s">
        <v>1830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SUM(P90:P93)</f>
        <v>0</v>
      </c>
      <c r="Q89" s="203"/>
      <c r="R89" s="204">
        <f>SUM(R90:R93)</f>
        <v>0</v>
      </c>
      <c r="S89" s="203"/>
      <c r="T89" s="205">
        <f>SUM(T90:T93)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6" t="s">
        <v>76</v>
      </c>
      <c r="AT89" s="207" t="s">
        <v>68</v>
      </c>
      <c r="AU89" s="207" t="s">
        <v>69</v>
      </c>
      <c r="AY89" s="206" t="s">
        <v>154</v>
      </c>
      <c r="BK89" s="208">
        <f>SUM(BK90:BK93)</f>
        <v>0</v>
      </c>
    </row>
    <row r="90" s="2" customFormat="1" ht="24.15" customHeight="1">
      <c r="A90" s="41"/>
      <c r="B90" s="42"/>
      <c r="C90" s="209" t="s">
        <v>76</v>
      </c>
      <c r="D90" s="209" t="s">
        <v>155</v>
      </c>
      <c r="E90" s="210" t="s">
        <v>1831</v>
      </c>
      <c r="F90" s="211" t="s">
        <v>1832</v>
      </c>
      <c r="G90" s="212" t="s">
        <v>1833</v>
      </c>
      <c r="H90" s="213">
        <v>0.5</v>
      </c>
      <c r="I90" s="214"/>
      <c r="J90" s="215">
        <f>ROUND(I90*H90,2)</f>
        <v>0</v>
      </c>
      <c r="K90" s="211" t="s">
        <v>159</v>
      </c>
      <c r="L90" s="47"/>
      <c r="M90" s="216" t="s">
        <v>19</v>
      </c>
      <c r="N90" s="217" t="s">
        <v>40</v>
      </c>
      <c r="O90" s="87"/>
      <c r="P90" s="218">
        <f>O90*H90</f>
        <v>0</v>
      </c>
      <c r="Q90" s="218">
        <v>0</v>
      </c>
      <c r="R90" s="218">
        <f>Q90*H90</f>
        <v>0</v>
      </c>
      <c r="S90" s="218">
        <v>0</v>
      </c>
      <c r="T90" s="21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0" t="s">
        <v>160</v>
      </c>
      <c r="AT90" s="220" t="s">
        <v>155</v>
      </c>
      <c r="AU90" s="220" t="s">
        <v>76</v>
      </c>
      <c r="AY90" s="20" t="s">
        <v>154</v>
      </c>
      <c r="BE90" s="221">
        <f>IF(N90="základní",J90,0)</f>
        <v>0</v>
      </c>
      <c r="BF90" s="221">
        <f>IF(N90="snížená",J90,0)</f>
        <v>0</v>
      </c>
      <c r="BG90" s="221">
        <f>IF(N90="zákl. přenesená",J90,0)</f>
        <v>0</v>
      </c>
      <c r="BH90" s="221">
        <f>IF(N90="sníž. přenesená",J90,0)</f>
        <v>0</v>
      </c>
      <c r="BI90" s="221">
        <f>IF(N90="nulová",J90,0)</f>
        <v>0</v>
      </c>
      <c r="BJ90" s="20" t="s">
        <v>76</v>
      </c>
      <c r="BK90" s="221">
        <f>ROUND(I90*H90,2)</f>
        <v>0</v>
      </c>
      <c r="BL90" s="20" t="s">
        <v>160</v>
      </c>
      <c r="BM90" s="220" t="s">
        <v>1834</v>
      </c>
    </row>
    <row r="91" s="2" customFormat="1">
      <c r="A91" s="41"/>
      <c r="B91" s="42"/>
      <c r="C91" s="43"/>
      <c r="D91" s="222" t="s">
        <v>162</v>
      </c>
      <c r="E91" s="43"/>
      <c r="F91" s="223" t="s">
        <v>1835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162</v>
      </c>
      <c r="AU91" s="20" t="s">
        <v>76</v>
      </c>
    </row>
    <row r="92" s="2" customFormat="1">
      <c r="A92" s="41"/>
      <c r="B92" s="42"/>
      <c r="C92" s="43"/>
      <c r="D92" s="222" t="s">
        <v>163</v>
      </c>
      <c r="E92" s="43"/>
      <c r="F92" s="227" t="s">
        <v>1836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163</v>
      </c>
      <c r="AU92" s="20" t="s">
        <v>76</v>
      </c>
    </row>
    <row r="93" s="2" customFormat="1">
      <c r="A93" s="41"/>
      <c r="B93" s="42"/>
      <c r="C93" s="43"/>
      <c r="D93" s="222" t="s">
        <v>217</v>
      </c>
      <c r="E93" s="43"/>
      <c r="F93" s="227" t="s">
        <v>1837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217</v>
      </c>
      <c r="AU93" s="20" t="s">
        <v>76</v>
      </c>
    </row>
    <row r="94" s="11" customFormat="1" ht="25.92" customHeight="1">
      <c r="A94" s="11"/>
      <c r="B94" s="195"/>
      <c r="C94" s="196"/>
      <c r="D94" s="197" t="s">
        <v>68</v>
      </c>
      <c r="E94" s="198" t="s">
        <v>76</v>
      </c>
      <c r="F94" s="198" t="s">
        <v>153</v>
      </c>
      <c r="G94" s="196"/>
      <c r="H94" s="196"/>
      <c r="I94" s="199"/>
      <c r="J94" s="200">
        <f>BK94</f>
        <v>0</v>
      </c>
      <c r="K94" s="196"/>
      <c r="L94" s="201"/>
      <c r="M94" s="202"/>
      <c r="N94" s="203"/>
      <c r="O94" s="203"/>
      <c r="P94" s="204">
        <f>SUM(P95:P126)</f>
        <v>0</v>
      </c>
      <c r="Q94" s="203"/>
      <c r="R94" s="204">
        <f>SUM(R95:R126)</f>
        <v>0</v>
      </c>
      <c r="S94" s="203"/>
      <c r="T94" s="205">
        <f>SUM(T95:T126)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6" t="s">
        <v>76</v>
      </c>
      <c r="AT94" s="207" t="s">
        <v>68</v>
      </c>
      <c r="AU94" s="207" t="s">
        <v>69</v>
      </c>
      <c r="AY94" s="206" t="s">
        <v>154</v>
      </c>
      <c r="BK94" s="208">
        <f>SUM(BK95:BK126)</f>
        <v>0</v>
      </c>
    </row>
    <row r="95" s="2" customFormat="1" ht="16.5" customHeight="1">
      <c r="A95" s="41"/>
      <c r="B95" s="42"/>
      <c r="C95" s="209" t="s">
        <v>78</v>
      </c>
      <c r="D95" s="209" t="s">
        <v>155</v>
      </c>
      <c r="E95" s="210" t="s">
        <v>1788</v>
      </c>
      <c r="F95" s="211" t="s">
        <v>1789</v>
      </c>
      <c r="G95" s="212" t="s">
        <v>158</v>
      </c>
      <c r="H95" s="213">
        <v>45</v>
      </c>
      <c r="I95" s="214"/>
      <c r="J95" s="215">
        <f>ROUND(I95*H95,2)</f>
        <v>0</v>
      </c>
      <c r="K95" s="211" t="s">
        <v>159</v>
      </c>
      <c r="L95" s="47"/>
      <c r="M95" s="216" t="s">
        <v>19</v>
      </c>
      <c r="N95" s="217" t="s">
        <v>40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160</v>
      </c>
      <c r="AT95" s="220" t="s">
        <v>155</v>
      </c>
      <c r="AU95" s="220" t="s">
        <v>76</v>
      </c>
      <c r="AY95" s="20" t="s">
        <v>154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160</v>
      </c>
      <c r="BM95" s="220" t="s">
        <v>1838</v>
      </c>
    </row>
    <row r="96" s="2" customFormat="1">
      <c r="A96" s="41"/>
      <c r="B96" s="42"/>
      <c r="C96" s="43"/>
      <c r="D96" s="222" t="s">
        <v>162</v>
      </c>
      <c r="E96" s="43"/>
      <c r="F96" s="223" t="s">
        <v>1789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162</v>
      </c>
      <c r="AU96" s="20" t="s">
        <v>76</v>
      </c>
    </row>
    <row r="97" s="2" customFormat="1">
      <c r="A97" s="41"/>
      <c r="B97" s="42"/>
      <c r="C97" s="43"/>
      <c r="D97" s="222" t="s">
        <v>163</v>
      </c>
      <c r="E97" s="43"/>
      <c r="F97" s="227" t="s">
        <v>164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163</v>
      </c>
      <c r="AU97" s="20" t="s">
        <v>76</v>
      </c>
    </row>
    <row r="98" s="2" customFormat="1">
      <c r="A98" s="41"/>
      <c r="B98" s="42"/>
      <c r="C98" s="43"/>
      <c r="D98" s="222" t="s">
        <v>217</v>
      </c>
      <c r="E98" s="43"/>
      <c r="F98" s="227" t="s">
        <v>1791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217</v>
      </c>
      <c r="AU98" s="20" t="s">
        <v>76</v>
      </c>
    </row>
    <row r="99" s="2" customFormat="1" ht="16.5" customHeight="1">
      <c r="A99" s="41"/>
      <c r="B99" s="42"/>
      <c r="C99" s="209" t="s">
        <v>177</v>
      </c>
      <c r="D99" s="209" t="s">
        <v>155</v>
      </c>
      <c r="E99" s="210" t="s">
        <v>1839</v>
      </c>
      <c r="F99" s="211" t="s">
        <v>1840</v>
      </c>
      <c r="G99" s="212" t="s">
        <v>170</v>
      </c>
      <c r="H99" s="213">
        <v>24</v>
      </c>
      <c r="I99" s="214"/>
      <c r="J99" s="215">
        <f>ROUND(I99*H99,2)</f>
        <v>0</v>
      </c>
      <c r="K99" s="211" t="s">
        <v>159</v>
      </c>
      <c r="L99" s="47"/>
      <c r="M99" s="216" t="s">
        <v>19</v>
      </c>
      <c r="N99" s="217" t="s">
        <v>40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160</v>
      </c>
      <c r="AT99" s="220" t="s">
        <v>155</v>
      </c>
      <c r="AU99" s="220" t="s">
        <v>76</v>
      </c>
      <c r="AY99" s="20" t="s">
        <v>154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160</v>
      </c>
      <c r="BM99" s="220" t="s">
        <v>1841</v>
      </c>
    </row>
    <row r="100" s="2" customFormat="1">
      <c r="A100" s="41"/>
      <c r="B100" s="42"/>
      <c r="C100" s="43"/>
      <c r="D100" s="222" t="s">
        <v>162</v>
      </c>
      <c r="E100" s="43"/>
      <c r="F100" s="223" t="s">
        <v>1840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162</v>
      </c>
      <c r="AU100" s="20" t="s">
        <v>76</v>
      </c>
    </row>
    <row r="101" s="2" customFormat="1">
      <c r="A101" s="41"/>
      <c r="B101" s="42"/>
      <c r="C101" s="43"/>
      <c r="D101" s="222" t="s">
        <v>163</v>
      </c>
      <c r="E101" s="43"/>
      <c r="F101" s="227" t="s">
        <v>172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163</v>
      </c>
      <c r="AU101" s="20" t="s">
        <v>76</v>
      </c>
    </row>
    <row r="102" s="2" customFormat="1">
      <c r="A102" s="41"/>
      <c r="B102" s="42"/>
      <c r="C102" s="43"/>
      <c r="D102" s="222" t="s">
        <v>217</v>
      </c>
      <c r="E102" s="43"/>
      <c r="F102" s="227" t="s">
        <v>1842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217</v>
      </c>
      <c r="AU102" s="20" t="s">
        <v>76</v>
      </c>
    </row>
    <row r="103" s="2" customFormat="1" ht="16.5" customHeight="1">
      <c r="A103" s="41"/>
      <c r="B103" s="42"/>
      <c r="C103" s="209" t="s">
        <v>112</v>
      </c>
      <c r="D103" s="209" t="s">
        <v>155</v>
      </c>
      <c r="E103" s="210" t="s">
        <v>173</v>
      </c>
      <c r="F103" s="211" t="s">
        <v>174</v>
      </c>
      <c r="G103" s="212" t="s">
        <v>158</v>
      </c>
      <c r="H103" s="213">
        <v>45</v>
      </c>
      <c r="I103" s="214"/>
      <c r="J103" s="215">
        <f>ROUND(I103*H103,2)</f>
        <v>0</v>
      </c>
      <c r="K103" s="211" t="s">
        <v>159</v>
      </c>
      <c r="L103" s="47"/>
      <c r="M103" s="216" t="s">
        <v>19</v>
      </c>
      <c r="N103" s="217" t="s">
        <v>40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160</v>
      </c>
      <c r="AT103" s="220" t="s">
        <v>155</v>
      </c>
      <c r="AU103" s="220" t="s">
        <v>76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160</v>
      </c>
      <c r="BM103" s="220" t="s">
        <v>1843</v>
      </c>
    </row>
    <row r="104" s="2" customFormat="1">
      <c r="A104" s="41"/>
      <c r="B104" s="42"/>
      <c r="C104" s="43"/>
      <c r="D104" s="222" t="s">
        <v>162</v>
      </c>
      <c r="E104" s="43"/>
      <c r="F104" s="223" t="s">
        <v>174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162</v>
      </c>
      <c r="AU104" s="20" t="s">
        <v>76</v>
      </c>
    </row>
    <row r="105" s="2" customFormat="1">
      <c r="A105" s="41"/>
      <c r="B105" s="42"/>
      <c r="C105" s="43"/>
      <c r="D105" s="222" t="s">
        <v>163</v>
      </c>
      <c r="E105" s="43"/>
      <c r="F105" s="227" t="s">
        <v>176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163</v>
      </c>
      <c r="AU105" s="20" t="s">
        <v>76</v>
      </c>
    </row>
    <row r="106" s="2" customFormat="1">
      <c r="A106" s="41"/>
      <c r="B106" s="42"/>
      <c r="C106" s="43"/>
      <c r="D106" s="222" t="s">
        <v>217</v>
      </c>
      <c r="E106" s="43"/>
      <c r="F106" s="227" t="s">
        <v>1793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217</v>
      </c>
      <c r="AU106" s="20" t="s">
        <v>76</v>
      </c>
    </row>
    <row r="107" s="2" customFormat="1" ht="16.5" customHeight="1">
      <c r="A107" s="41"/>
      <c r="B107" s="42"/>
      <c r="C107" s="209" t="s">
        <v>160</v>
      </c>
      <c r="D107" s="209" t="s">
        <v>155</v>
      </c>
      <c r="E107" s="210" t="s">
        <v>1794</v>
      </c>
      <c r="F107" s="211" t="s">
        <v>1795</v>
      </c>
      <c r="G107" s="212" t="s">
        <v>627</v>
      </c>
      <c r="H107" s="213">
        <v>80</v>
      </c>
      <c r="I107" s="214"/>
      <c r="J107" s="215">
        <f>ROUND(I107*H107,2)</f>
        <v>0</v>
      </c>
      <c r="K107" s="211" t="s">
        <v>159</v>
      </c>
      <c r="L107" s="47"/>
      <c r="M107" s="216" t="s">
        <v>19</v>
      </c>
      <c r="N107" s="217" t="s">
        <v>40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160</v>
      </c>
      <c r="AT107" s="220" t="s">
        <v>155</v>
      </c>
      <c r="AU107" s="220" t="s">
        <v>76</v>
      </c>
      <c r="AY107" s="20" t="s">
        <v>154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160</v>
      </c>
      <c r="BM107" s="220" t="s">
        <v>1844</v>
      </c>
    </row>
    <row r="108" s="2" customFormat="1">
      <c r="A108" s="41"/>
      <c r="B108" s="42"/>
      <c r="C108" s="43"/>
      <c r="D108" s="222" t="s">
        <v>162</v>
      </c>
      <c r="E108" s="43"/>
      <c r="F108" s="223" t="s">
        <v>1795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162</v>
      </c>
      <c r="AU108" s="20" t="s">
        <v>76</v>
      </c>
    </row>
    <row r="109" s="2" customFormat="1">
      <c r="A109" s="41"/>
      <c r="B109" s="42"/>
      <c r="C109" s="43"/>
      <c r="D109" s="222" t="s">
        <v>163</v>
      </c>
      <c r="E109" s="43"/>
      <c r="F109" s="227" t="s">
        <v>1797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163</v>
      </c>
      <c r="AU109" s="20" t="s">
        <v>76</v>
      </c>
    </row>
    <row r="110" s="2" customFormat="1">
      <c r="A110" s="41"/>
      <c r="B110" s="42"/>
      <c r="C110" s="43"/>
      <c r="D110" s="222" t="s">
        <v>217</v>
      </c>
      <c r="E110" s="43"/>
      <c r="F110" s="227" t="s">
        <v>1798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217</v>
      </c>
      <c r="AU110" s="20" t="s">
        <v>76</v>
      </c>
    </row>
    <row r="111" s="2" customFormat="1" ht="16.5" customHeight="1">
      <c r="A111" s="41"/>
      <c r="B111" s="42"/>
      <c r="C111" s="209" t="s">
        <v>182</v>
      </c>
      <c r="D111" s="209" t="s">
        <v>155</v>
      </c>
      <c r="E111" s="210" t="s">
        <v>178</v>
      </c>
      <c r="F111" s="211" t="s">
        <v>179</v>
      </c>
      <c r="G111" s="212" t="s">
        <v>170</v>
      </c>
      <c r="H111" s="213">
        <v>160</v>
      </c>
      <c r="I111" s="214"/>
      <c r="J111" s="215">
        <f>ROUND(I111*H111,2)</f>
        <v>0</v>
      </c>
      <c r="K111" s="211" t="s">
        <v>159</v>
      </c>
      <c r="L111" s="47"/>
      <c r="M111" s="216" t="s">
        <v>19</v>
      </c>
      <c r="N111" s="217" t="s">
        <v>40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160</v>
      </c>
      <c r="AT111" s="220" t="s">
        <v>155</v>
      </c>
      <c r="AU111" s="220" t="s">
        <v>76</v>
      </c>
      <c r="AY111" s="20" t="s">
        <v>154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76</v>
      </c>
      <c r="BK111" s="221">
        <f>ROUND(I111*H111,2)</f>
        <v>0</v>
      </c>
      <c r="BL111" s="20" t="s">
        <v>160</v>
      </c>
      <c r="BM111" s="220" t="s">
        <v>1845</v>
      </c>
    </row>
    <row r="112" s="2" customFormat="1">
      <c r="A112" s="41"/>
      <c r="B112" s="42"/>
      <c r="C112" s="43"/>
      <c r="D112" s="222" t="s">
        <v>162</v>
      </c>
      <c r="E112" s="43"/>
      <c r="F112" s="223" t="s">
        <v>179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162</v>
      </c>
      <c r="AU112" s="20" t="s">
        <v>76</v>
      </c>
    </row>
    <row r="113" s="2" customFormat="1">
      <c r="A113" s="41"/>
      <c r="B113" s="42"/>
      <c r="C113" s="43"/>
      <c r="D113" s="222" t="s">
        <v>163</v>
      </c>
      <c r="E113" s="43"/>
      <c r="F113" s="227" t="s">
        <v>181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163</v>
      </c>
      <c r="AU113" s="20" t="s">
        <v>76</v>
      </c>
    </row>
    <row r="114" s="2" customFormat="1">
      <c r="A114" s="41"/>
      <c r="B114" s="42"/>
      <c r="C114" s="43"/>
      <c r="D114" s="222" t="s">
        <v>217</v>
      </c>
      <c r="E114" s="43"/>
      <c r="F114" s="227" t="s">
        <v>1800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217</v>
      </c>
      <c r="AU114" s="20" t="s">
        <v>76</v>
      </c>
    </row>
    <row r="115" s="2" customFormat="1" ht="16.5" customHeight="1">
      <c r="A115" s="41"/>
      <c r="B115" s="42"/>
      <c r="C115" s="209" t="s">
        <v>186</v>
      </c>
      <c r="D115" s="209" t="s">
        <v>155</v>
      </c>
      <c r="E115" s="210" t="s">
        <v>187</v>
      </c>
      <c r="F115" s="211" t="s">
        <v>188</v>
      </c>
      <c r="G115" s="212" t="s">
        <v>170</v>
      </c>
      <c r="H115" s="213">
        <v>40</v>
      </c>
      <c r="I115" s="214"/>
      <c r="J115" s="215">
        <f>ROUND(I115*H115,2)</f>
        <v>0</v>
      </c>
      <c r="K115" s="211" t="s">
        <v>159</v>
      </c>
      <c r="L115" s="47"/>
      <c r="M115" s="216" t="s">
        <v>19</v>
      </c>
      <c r="N115" s="217" t="s">
        <v>40</v>
      </c>
      <c r="O115" s="87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160</v>
      </c>
      <c r="AT115" s="220" t="s">
        <v>155</v>
      </c>
      <c r="AU115" s="220" t="s">
        <v>76</v>
      </c>
      <c r="AY115" s="20" t="s">
        <v>154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76</v>
      </c>
      <c r="BK115" s="221">
        <f>ROUND(I115*H115,2)</f>
        <v>0</v>
      </c>
      <c r="BL115" s="20" t="s">
        <v>160</v>
      </c>
      <c r="BM115" s="220" t="s">
        <v>1846</v>
      </c>
    </row>
    <row r="116" s="2" customFormat="1">
      <c r="A116" s="41"/>
      <c r="B116" s="42"/>
      <c r="C116" s="43"/>
      <c r="D116" s="222" t="s">
        <v>162</v>
      </c>
      <c r="E116" s="43"/>
      <c r="F116" s="223" t="s">
        <v>188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162</v>
      </c>
      <c r="AU116" s="20" t="s">
        <v>76</v>
      </c>
    </row>
    <row r="117" s="2" customFormat="1">
      <c r="A117" s="41"/>
      <c r="B117" s="42"/>
      <c r="C117" s="43"/>
      <c r="D117" s="222" t="s">
        <v>163</v>
      </c>
      <c r="E117" s="43"/>
      <c r="F117" s="227" t="s">
        <v>181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163</v>
      </c>
      <c r="AU117" s="20" t="s">
        <v>76</v>
      </c>
    </row>
    <row r="118" s="2" customFormat="1">
      <c r="A118" s="41"/>
      <c r="B118" s="42"/>
      <c r="C118" s="43"/>
      <c r="D118" s="222" t="s">
        <v>217</v>
      </c>
      <c r="E118" s="43"/>
      <c r="F118" s="227" t="s">
        <v>1802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217</v>
      </c>
      <c r="AU118" s="20" t="s">
        <v>76</v>
      </c>
    </row>
    <row r="119" s="2" customFormat="1" ht="16.5" customHeight="1">
      <c r="A119" s="41"/>
      <c r="B119" s="42"/>
      <c r="C119" s="209" t="s">
        <v>197</v>
      </c>
      <c r="D119" s="209" t="s">
        <v>155</v>
      </c>
      <c r="E119" s="210" t="s">
        <v>396</v>
      </c>
      <c r="F119" s="211" t="s">
        <v>397</v>
      </c>
      <c r="G119" s="212" t="s">
        <v>170</v>
      </c>
      <c r="H119" s="213">
        <v>160</v>
      </c>
      <c r="I119" s="214"/>
      <c r="J119" s="215">
        <f>ROUND(I119*H119,2)</f>
        <v>0</v>
      </c>
      <c r="K119" s="211" t="s">
        <v>159</v>
      </c>
      <c r="L119" s="47"/>
      <c r="M119" s="216" t="s">
        <v>19</v>
      </c>
      <c r="N119" s="217" t="s">
        <v>40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160</v>
      </c>
      <c r="AT119" s="220" t="s">
        <v>155</v>
      </c>
      <c r="AU119" s="220" t="s">
        <v>76</v>
      </c>
      <c r="AY119" s="20" t="s">
        <v>154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76</v>
      </c>
      <c r="BK119" s="221">
        <f>ROUND(I119*H119,2)</f>
        <v>0</v>
      </c>
      <c r="BL119" s="20" t="s">
        <v>160</v>
      </c>
      <c r="BM119" s="220" t="s">
        <v>1847</v>
      </c>
    </row>
    <row r="120" s="2" customFormat="1">
      <c r="A120" s="41"/>
      <c r="B120" s="42"/>
      <c r="C120" s="43"/>
      <c r="D120" s="222" t="s">
        <v>162</v>
      </c>
      <c r="E120" s="43"/>
      <c r="F120" s="223" t="s">
        <v>397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162</v>
      </c>
      <c r="AU120" s="20" t="s">
        <v>76</v>
      </c>
    </row>
    <row r="121" s="2" customFormat="1">
      <c r="A121" s="41"/>
      <c r="B121" s="42"/>
      <c r="C121" s="43"/>
      <c r="D121" s="222" t="s">
        <v>163</v>
      </c>
      <c r="E121" s="43"/>
      <c r="F121" s="227" t="s">
        <v>1804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163</v>
      </c>
      <c r="AU121" s="20" t="s">
        <v>76</v>
      </c>
    </row>
    <row r="122" s="2" customFormat="1">
      <c r="A122" s="41"/>
      <c r="B122" s="42"/>
      <c r="C122" s="43"/>
      <c r="D122" s="222" t="s">
        <v>217</v>
      </c>
      <c r="E122" s="43"/>
      <c r="F122" s="227" t="s">
        <v>1805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217</v>
      </c>
      <c r="AU122" s="20" t="s">
        <v>76</v>
      </c>
    </row>
    <row r="123" s="2" customFormat="1" ht="21.75" customHeight="1">
      <c r="A123" s="41"/>
      <c r="B123" s="42"/>
      <c r="C123" s="209" t="s">
        <v>207</v>
      </c>
      <c r="D123" s="209" t="s">
        <v>155</v>
      </c>
      <c r="E123" s="210" t="s">
        <v>404</v>
      </c>
      <c r="F123" s="211" t="s">
        <v>405</v>
      </c>
      <c r="G123" s="212" t="s">
        <v>170</v>
      </c>
      <c r="H123" s="213">
        <v>160</v>
      </c>
      <c r="I123" s="214"/>
      <c r="J123" s="215">
        <f>ROUND(I123*H123,2)</f>
        <v>0</v>
      </c>
      <c r="K123" s="211" t="s">
        <v>159</v>
      </c>
      <c r="L123" s="47"/>
      <c r="M123" s="216" t="s">
        <v>19</v>
      </c>
      <c r="N123" s="217" t="s">
        <v>40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160</v>
      </c>
      <c r="AT123" s="220" t="s">
        <v>155</v>
      </c>
      <c r="AU123" s="220" t="s">
        <v>76</v>
      </c>
      <c r="AY123" s="20" t="s">
        <v>154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160</v>
      </c>
      <c r="BM123" s="220" t="s">
        <v>1848</v>
      </c>
    </row>
    <row r="124" s="2" customFormat="1">
      <c r="A124" s="41"/>
      <c r="B124" s="42"/>
      <c r="C124" s="43"/>
      <c r="D124" s="222" t="s">
        <v>162</v>
      </c>
      <c r="E124" s="43"/>
      <c r="F124" s="223" t="s">
        <v>405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162</v>
      </c>
      <c r="AU124" s="20" t="s">
        <v>76</v>
      </c>
    </row>
    <row r="125" s="2" customFormat="1">
      <c r="A125" s="41"/>
      <c r="B125" s="42"/>
      <c r="C125" s="43"/>
      <c r="D125" s="222" t="s">
        <v>163</v>
      </c>
      <c r="E125" s="43"/>
      <c r="F125" s="227" t="s">
        <v>1807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163</v>
      </c>
      <c r="AU125" s="20" t="s">
        <v>76</v>
      </c>
    </row>
    <row r="126" s="2" customFormat="1">
      <c r="A126" s="41"/>
      <c r="B126" s="42"/>
      <c r="C126" s="43"/>
      <c r="D126" s="222" t="s">
        <v>217</v>
      </c>
      <c r="E126" s="43"/>
      <c r="F126" s="227" t="s">
        <v>1808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217</v>
      </c>
      <c r="AU126" s="20" t="s">
        <v>76</v>
      </c>
    </row>
    <row r="127" s="11" customFormat="1" ht="25.92" customHeight="1">
      <c r="A127" s="11"/>
      <c r="B127" s="195"/>
      <c r="C127" s="196"/>
      <c r="D127" s="197" t="s">
        <v>68</v>
      </c>
      <c r="E127" s="198" t="s">
        <v>1072</v>
      </c>
      <c r="F127" s="198" t="s">
        <v>1073</v>
      </c>
      <c r="G127" s="196"/>
      <c r="H127" s="196"/>
      <c r="I127" s="199"/>
      <c r="J127" s="200">
        <f>BK127</f>
        <v>0</v>
      </c>
      <c r="K127" s="196"/>
      <c r="L127" s="201"/>
      <c r="M127" s="202"/>
      <c r="N127" s="203"/>
      <c r="O127" s="203"/>
      <c r="P127" s="204">
        <f>SUM(P128:P275)</f>
        <v>0</v>
      </c>
      <c r="Q127" s="203"/>
      <c r="R127" s="204">
        <f>SUM(R128:R275)</f>
        <v>0</v>
      </c>
      <c r="S127" s="203"/>
      <c r="T127" s="205">
        <f>SUM(T128:T275)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6" t="s">
        <v>76</v>
      </c>
      <c r="AT127" s="207" t="s">
        <v>68</v>
      </c>
      <c r="AU127" s="207" t="s">
        <v>69</v>
      </c>
      <c r="AY127" s="206" t="s">
        <v>154</v>
      </c>
      <c r="BK127" s="208">
        <f>SUM(BK128:BK275)</f>
        <v>0</v>
      </c>
    </row>
    <row r="128" s="2" customFormat="1" ht="16.5" customHeight="1">
      <c r="A128" s="41"/>
      <c r="B128" s="42"/>
      <c r="C128" s="209" t="s">
        <v>203</v>
      </c>
      <c r="D128" s="209" t="s">
        <v>155</v>
      </c>
      <c r="E128" s="210" t="s">
        <v>1849</v>
      </c>
      <c r="F128" s="211" t="s">
        <v>1850</v>
      </c>
      <c r="G128" s="212" t="s">
        <v>170</v>
      </c>
      <c r="H128" s="213">
        <v>60</v>
      </c>
      <c r="I128" s="214"/>
      <c r="J128" s="215">
        <f>ROUND(I128*H128,2)</f>
        <v>0</v>
      </c>
      <c r="K128" s="211" t="s">
        <v>159</v>
      </c>
      <c r="L128" s="47"/>
      <c r="M128" s="216" t="s">
        <v>19</v>
      </c>
      <c r="N128" s="217" t="s">
        <v>40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160</v>
      </c>
      <c r="AT128" s="220" t="s">
        <v>155</v>
      </c>
      <c r="AU128" s="220" t="s">
        <v>76</v>
      </c>
      <c r="AY128" s="20" t="s">
        <v>154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76</v>
      </c>
      <c r="BK128" s="221">
        <f>ROUND(I128*H128,2)</f>
        <v>0</v>
      </c>
      <c r="BL128" s="20" t="s">
        <v>160</v>
      </c>
      <c r="BM128" s="220" t="s">
        <v>1851</v>
      </c>
    </row>
    <row r="129" s="2" customFormat="1">
      <c r="A129" s="41"/>
      <c r="B129" s="42"/>
      <c r="C129" s="43"/>
      <c r="D129" s="222" t="s">
        <v>162</v>
      </c>
      <c r="E129" s="43"/>
      <c r="F129" s="223" t="s">
        <v>1850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162</v>
      </c>
      <c r="AU129" s="20" t="s">
        <v>76</v>
      </c>
    </row>
    <row r="130" s="2" customFormat="1">
      <c r="A130" s="41"/>
      <c r="B130" s="42"/>
      <c r="C130" s="43"/>
      <c r="D130" s="222" t="s">
        <v>163</v>
      </c>
      <c r="E130" s="43"/>
      <c r="F130" s="227" t="s">
        <v>1852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163</v>
      </c>
      <c r="AU130" s="20" t="s">
        <v>76</v>
      </c>
    </row>
    <row r="131" s="2" customFormat="1">
      <c r="A131" s="41"/>
      <c r="B131" s="42"/>
      <c r="C131" s="43"/>
      <c r="D131" s="222" t="s">
        <v>217</v>
      </c>
      <c r="E131" s="43"/>
      <c r="F131" s="227" t="s">
        <v>1853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217</v>
      </c>
      <c r="AU131" s="20" t="s">
        <v>76</v>
      </c>
    </row>
    <row r="132" s="2" customFormat="1" ht="16.5" customHeight="1">
      <c r="A132" s="41"/>
      <c r="B132" s="42"/>
      <c r="C132" s="209" t="s">
        <v>328</v>
      </c>
      <c r="D132" s="209" t="s">
        <v>155</v>
      </c>
      <c r="E132" s="210" t="s">
        <v>1854</v>
      </c>
      <c r="F132" s="211" t="s">
        <v>1855</v>
      </c>
      <c r="G132" s="212" t="s">
        <v>194</v>
      </c>
      <c r="H132" s="213">
        <v>6</v>
      </c>
      <c r="I132" s="214"/>
      <c r="J132" s="215">
        <f>ROUND(I132*H132,2)</f>
        <v>0</v>
      </c>
      <c r="K132" s="211" t="s">
        <v>159</v>
      </c>
      <c r="L132" s="47"/>
      <c r="M132" s="216" t="s">
        <v>19</v>
      </c>
      <c r="N132" s="217" t="s">
        <v>40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160</v>
      </c>
      <c r="AT132" s="220" t="s">
        <v>155</v>
      </c>
      <c r="AU132" s="220" t="s">
        <v>76</v>
      </c>
      <c r="AY132" s="20" t="s">
        <v>154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76</v>
      </c>
      <c r="BK132" s="221">
        <f>ROUND(I132*H132,2)</f>
        <v>0</v>
      </c>
      <c r="BL132" s="20" t="s">
        <v>160</v>
      </c>
      <c r="BM132" s="220" t="s">
        <v>1856</v>
      </c>
    </row>
    <row r="133" s="2" customFormat="1">
      <c r="A133" s="41"/>
      <c r="B133" s="42"/>
      <c r="C133" s="43"/>
      <c r="D133" s="222" t="s">
        <v>162</v>
      </c>
      <c r="E133" s="43"/>
      <c r="F133" s="223" t="s">
        <v>1855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162</v>
      </c>
      <c r="AU133" s="20" t="s">
        <v>76</v>
      </c>
    </row>
    <row r="134" s="2" customFormat="1">
      <c r="A134" s="41"/>
      <c r="B134" s="42"/>
      <c r="C134" s="43"/>
      <c r="D134" s="222" t="s">
        <v>163</v>
      </c>
      <c r="E134" s="43"/>
      <c r="F134" s="227" t="s">
        <v>1857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163</v>
      </c>
      <c r="AU134" s="20" t="s">
        <v>76</v>
      </c>
    </row>
    <row r="135" s="2" customFormat="1">
      <c r="A135" s="41"/>
      <c r="B135" s="42"/>
      <c r="C135" s="43"/>
      <c r="D135" s="222" t="s">
        <v>217</v>
      </c>
      <c r="E135" s="43"/>
      <c r="F135" s="227" t="s">
        <v>1858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217</v>
      </c>
      <c r="AU135" s="20" t="s">
        <v>76</v>
      </c>
    </row>
    <row r="136" s="2" customFormat="1" ht="16.5" customHeight="1">
      <c r="A136" s="41"/>
      <c r="B136" s="42"/>
      <c r="C136" s="209" t="s">
        <v>191</v>
      </c>
      <c r="D136" s="209" t="s">
        <v>155</v>
      </c>
      <c r="E136" s="210" t="s">
        <v>1809</v>
      </c>
      <c r="F136" s="211" t="s">
        <v>1810</v>
      </c>
      <c r="G136" s="212" t="s">
        <v>170</v>
      </c>
      <c r="H136" s="213">
        <v>45</v>
      </c>
      <c r="I136" s="214"/>
      <c r="J136" s="215">
        <f>ROUND(I136*H136,2)</f>
        <v>0</v>
      </c>
      <c r="K136" s="211" t="s">
        <v>159</v>
      </c>
      <c r="L136" s="47"/>
      <c r="M136" s="216" t="s">
        <v>19</v>
      </c>
      <c r="N136" s="217" t="s">
        <v>40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160</v>
      </c>
      <c r="AT136" s="220" t="s">
        <v>155</v>
      </c>
      <c r="AU136" s="220" t="s">
        <v>76</v>
      </c>
      <c r="AY136" s="20" t="s">
        <v>154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76</v>
      </c>
      <c r="BK136" s="221">
        <f>ROUND(I136*H136,2)</f>
        <v>0</v>
      </c>
      <c r="BL136" s="20" t="s">
        <v>160</v>
      </c>
      <c r="BM136" s="220" t="s">
        <v>1859</v>
      </c>
    </row>
    <row r="137" s="2" customFormat="1">
      <c r="A137" s="41"/>
      <c r="B137" s="42"/>
      <c r="C137" s="43"/>
      <c r="D137" s="222" t="s">
        <v>162</v>
      </c>
      <c r="E137" s="43"/>
      <c r="F137" s="223" t="s">
        <v>1810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162</v>
      </c>
      <c r="AU137" s="20" t="s">
        <v>76</v>
      </c>
    </row>
    <row r="138" s="2" customFormat="1">
      <c r="A138" s="41"/>
      <c r="B138" s="42"/>
      <c r="C138" s="43"/>
      <c r="D138" s="222" t="s">
        <v>163</v>
      </c>
      <c r="E138" s="43"/>
      <c r="F138" s="227" t="s">
        <v>1761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163</v>
      </c>
      <c r="AU138" s="20" t="s">
        <v>76</v>
      </c>
    </row>
    <row r="139" s="2" customFormat="1">
      <c r="A139" s="41"/>
      <c r="B139" s="42"/>
      <c r="C139" s="43"/>
      <c r="D139" s="222" t="s">
        <v>217</v>
      </c>
      <c r="E139" s="43"/>
      <c r="F139" s="227" t="s">
        <v>1762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217</v>
      </c>
      <c r="AU139" s="20" t="s">
        <v>76</v>
      </c>
    </row>
    <row r="140" s="2" customFormat="1" ht="16.5" customHeight="1">
      <c r="A140" s="41"/>
      <c r="B140" s="42"/>
      <c r="C140" s="209" t="s">
        <v>219</v>
      </c>
      <c r="D140" s="209" t="s">
        <v>155</v>
      </c>
      <c r="E140" s="210" t="s">
        <v>1860</v>
      </c>
      <c r="F140" s="211" t="s">
        <v>1861</v>
      </c>
      <c r="G140" s="212" t="s">
        <v>170</v>
      </c>
      <c r="H140" s="213">
        <v>360</v>
      </c>
      <c r="I140" s="214"/>
      <c r="J140" s="215">
        <f>ROUND(I140*H140,2)</f>
        <v>0</v>
      </c>
      <c r="K140" s="211" t="s">
        <v>159</v>
      </c>
      <c r="L140" s="47"/>
      <c r="M140" s="216" t="s">
        <v>19</v>
      </c>
      <c r="N140" s="217" t="s">
        <v>40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160</v>
      </c>
      <c r="AT140" s="220" t="s">
        <v>155</v>
      </c>
      <c r="AU140" s="220" t="s">
        <v>76</v>
      </c>
      <c r="AY140" s="20" t="s">
        <v>154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76</v>
      </c>
      <c r="BK140" s="221">
        <f>ROUND(I140*H140,2)</f>
        <v>0</v>
      </c>
      <c r="BL140" s="20" t="s">
        <v>160</v>
      </c>
      <c r="BM140" s="220" t="s">
        <v>1862</v>
      </c>
    </row>
    <row r="141" s="2" customFormat="1">
      <c r="A141" s="41"/>
      <c r="B141" s="42"/>
      <c r="C141" s="43"/>
      <c r="D141" s="222" t="s">
        <v>162</v>
      </c>
      <c r="E141" s="43"/>
      <c r="F141" s="223" t="s">
        <v>1861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162</v>
      </c>
      <c r="AU141" s="20" t="s">
        <v>76</v>
      </c>
    </row>
    <row r="142" s="2" customFormat="1">
      <c r="A142" s="41"/>
      <c r="B142" s="42"/>
      <c r="C142" s="43"/>
      <c r="D142" s="222" t="s">
        <v>163</v>
      </c>
      <c r="E142" s="43"/>
      <c r="F142" s="227" t="s">
        <v>1761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163</v>
      </c>
      <c r="AU142" s="20" t="s">
        <v>76</v>
      </c>
    </row>
    <row r="143" s="2" customFormat="1">
      <c r="A143" s="41"/>
      <c r="B143" s="42"/>
      <c r="C143" s="43"/>
      <c r="D143" s="222" t="s">
        <v>217</v>
      </c>
      <c r="E143" s="43"/>
      <c r="F143" s="227" t="s">
        <v>1762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217</v>
      </c>
      <c r="AU143" s="20" t="s">
        <v>76</v>
      </c>
    </row>
    <row r="144" s="2" customFormat="1" ht="16.5" customHeight="1">
      <c r="A144" s="41"/>
      <c r="B144" s="42"/>
      <c r="C144" s="209" t="s">
        <v>231</v>
      </c>
      <c r="D144" s="209" t="s">
        <v>155</v>
      </c>
      <c r="E144" s="210" t="s">
        <v>1812</v>
      </c>
      <c r="F144" s="211" t="s">
        <v>1813</v>
      </c>
      <c r="G144" s="212" t="s">
        <v>170</v>
      </c>
      <c r="H144" s="213">
        <v>95</v>
      </c>
      <c r="I144" s="214"/>
      <c r="J144" s="215">
        <f>ROUND(I144*H144,2)</f>
        <v>0</v>
      </c>
      <c r="K144" s="211" t="s">
        <v>159</v>
      </c>
      <c r="L144" s="47"/>
      <c r="M144" s="216" t="s">
        <v>19</v>
      </c>
      <c r="N144" s="217" t="s">
        <v>40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160</v>
      </c>
      <c r="AT144" s="220" t="s">
        <v>155</v>
      </c>
      <c r="AU144" s="220" t="s">
        <v>76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76</v>
      </c>
      <c r="BK144" s="221">
        <f>ROUND(I144*H144,2)</f>
        <v>0</v>
      </c>
      <c r="BL144" s="20" t="s">
        <v>160</v>
      </c>
      <c r="BM144" s="220" t="s">
        <v>1863</v>
      </c>
    </row>
    <row r="145" s="2" customFormat="1">
      <c r="A145" s="41"/>
      <c r="B145" s="42"/>
      <c r="C145" s="43"/>
      <c r="D145" s="222" t="s">
        <v>162</v>
      </c>
      <c r="E145" s="43"/>
      <c r="F145" s="223" t="s">
        <v>1813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162</v>
      </c>
      <c r="AU145" s="20" t="s">
        <v>76</v>
      </c>
    </row>
    <row r="146" s="2" customFormat="1">
      <c r="A146" s="41"/>
      <c r="B146" s="42"/>
      <c r="C146" s="43"/>
      <c r="D146" s="222" t="s">
        <v>163</v>
      </c>
      <c r="E146" s="43"/>
      <c r="F146" s="227" t="s">
        <v>1761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163</v>
      </c>
      <c r="AU146" s="20" t="s">
        <v>76</v>
      </c>
    </row>
    <row r="147" s="2" customFormat="1">
      <c r="A147" s="41"/>
      <c r="B147" s="42"/>
      <c r="C147" s="43"/>
      <c r="D147" s="222" t="s">
        <v>217</v>
      </c>
      <c r="E147" s="43"/>
      <c r="F147" s="227" t="s">
        <v>1762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217</v>
      </c>
      <c r="AU147" s="20" t="s">
        <v>76</v>
      </c>
    </row>
    <row r="148" s="2" customFormat="1" ht="16.5" customHeight="1">
      <c r="A148" s="41"/>
      <c r="B148" s="42"/>
      <c r="C148" s="209" t="s">
        <v>212</v>
      </c>
      <c r="D148" s="209" t="s">
        <v>155</v>
      </c>
      <c r="E148" s="210" t="s">
        <v>1864</v>
      </c>
      <c r="F148" s="211" t="s">
        <v>1865</v>
      </c>
      <c r="G148" s="212" t="s">
        <v>170</v>
      </c>
      <c r="H148" s="213">
        <v>130</v>
      </c>
      <c r="I148" s="214"/>
      <c r="J148" s="215">
        <f>ROUND(I148*H148,2)</f>
        <v>0</v>
      </c>
      <c r="K148" s="211" t="s">
        <v>159</v>
      </c>
      <c r="L148" s="47"/>
      <c r="M148" s="216" t="s">
        <v>19</v>
      </c>
      <c r="N148" s="217" t="s">
        <v>40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160</v>
      </c>
      <c r="AT148" s="220" t="s">
        <v>155</v>
      </c>
      <c r="AU148" s="220" t="s">
        <v>76</v>
      </c>
      <c r="AY148" s="20" t="s">
        <v>154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76</v>
      </c>
      <c r="BK148" s="221">
        <f>ROUND(I148*H148,2)</f>
        <v>0</v>
      </c>
      <c r="BL148" s="20" t="s">
        <v>160</v>
      </c>
      <c r="BM148" s="220" t="s">
        <v>1866</v>
      </c>
    </row>
    <row r="149" s="2" customFormat="1">
      <c r="A149" s="41"/>
      <c r="B149" s="42"/>
      <c r="C149" s="43"/>
      <c r="D149" s="222" t="s">
        <v>162</v>
      </c>
      <c r="E149" s="43"/>
      <c r="F149" s="223" t="s">
        <v>1865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162</v>
      </c>
      <c r="AU149" s="20" t="s">
        <v>76</v>
      </c>
    </row>
    <row r="150" s="2" customFormat="1">
      <c r="A150" s="41"/>
      <c r="B150" s="42"/>
      <c r="C150" s="43"/>
      <c r="D150" s="222" t="s">
        <v>163</v>
      </c>
      <c r="E150" s="43"/>
      <c r="F150" s="227" t="s">
        <v>1761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163</v>
      </c>
      <c r="AU150" s="20" t="s">
        <v>76</v>
      </c>
    </row>
    <row r="151" s="2" customFormat="1">
      <c r="A151" s="41"/>
      <c r="B151" s="42"/>
      <c r="C151" s="43"/>
      <c r="D151" s="222" t="s">
        <v>217</v>
      </c>
      <c r="E151" s="43"/>
      <c r="F151" s="227" t="s">
        <v>1762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217</v>
      </c>
      <c r="AU151" s="20" t="s">
        <v>76</v>
      </c>
    </row>
    <row r="152" s="2" customFormat="1" ht="16.5" customHeight="1">
      <c r="A152" s="41"/>
      <c r="B152" s="42"/>
      <c r="C152" s="209" t="s">
        <v>223</v>
      </c>
      <c r="D152" s="209" t="s">
        <v>155</v>
      </c>
      <c r="E152" s="210" t="s">
        <v>1867</v>
      </c>
      <c r="F152" s="211" t="s">
        <v>1868</v>
      </c>
      <c r="G152" s="212" t="s">
        <v>170</v>
      </c>
      <c r="H152" s="213">
        <v>240</v>
      </c>
      <c r="I152" s="214"/>
      <c r="J152" s="215">
        <f>ROUND(I152*H152,2)</f>
        <v>0</v>
      </c>
      <c r="K152" s="211" t="s">
        <v>159</v>
      </c>
      <c r="L152" s="47"/>
      <c r="M152" s="216" t="s">
        <v>19</v>
      </c>
      <c r="N152" s="217" t="s">
        <v>40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0" t="s">
        <v>160</v>
      </c>
      <c r="AT152" s="220" t="s">
        <v>155</v>
      </c>
      <c r="AU152" s="220" t="s">
        <v>76</v>
      </c>
      <c r="AY152" s="20" t="s">
        <v>154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20" t="s">
        <v>76</v>
      </c>
      <c r="BK152" s="221">
        <f>ROUND(I152*H152,2)</f>
        <v>0</v>
      </c>
      <c r="BL152" s="20" t="s">
        <v>160</v>
      </c>
      <c r="BM152" s="220" t="s">
        <v>1869</v>
      </c>
    </row>
    <row r="153" s="2" customFormat="1">
      <c r="A153" s="41"/>
      <c r="B153" s="42"/>
      <c r="C153" s="43"/>
      <c r="D153" s="222" t="s">
        <v>162</v>
      </c>
      <c r="E153" s="43"/>
      <c r="F153" s="223" t="s">
        <v>1868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162</v>
      </c>
      <c r="AU153" s="20" t="s">
        <v>76</v>
      </c>
    </row>
    <row r="154" s="2" customFormat="1">
      <c r="A154" s="41"/>
      <c r="B154" s="42"/>
      <c r="C154" s="43"/>
      <c r="D154" s="222" t="s">
        <v>163</v>
      </c>
      <c r="E154" s="43"/>
      <c r="F154" s="227" t="s">
        <v>1761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163</v>
      </c>
      <c r="AU154" s="20" t="s">
        <v>76</v>
      </c>
    </row>
    <row r="155" s="2" customFormat="1">
      <c r="A155" s="41"/>
      <c r="B155" s="42"/>
      <c r="C155" s="43"/>
      <c r="D155" s="222" t="s">
        <v>217</v>
      </c>
      <c r="E155" s="43"/>
      <c r="F155" s="227" t="s">
        <v>1762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217</v>
      </c>
      <c r="AU155" s="20" t="s">
        <v>76</v>
      </c>
    </row>
    <row r="156" s="2" customFormat="1" ht="16.5" customHeight="1">
      <c r="A156" s="41"/>
      <c r="B156" s="42"/>
      <c r="C156" s="209" t="s">
        <v>236</v>
      </c>
      <c r="D156" s="209" t="s">
        <v>155</v>
      </c>
      <c r="E156" s="210" t="s">
        <v>1870</v>
      </c>
      <c r="F156" s="211" t="s">
        <v>1871</v>
      </c>
      <c r="G156" s="212" t="s">
        <v>170</v>
      </c>
      <c r="H156" s="213">
        <v>20</v>
      </c>
      <c r="I156" s="214"/>
      <c r="J156" s="215">
        <f>ROUND(I156*H156,2)</f>
        <v>0</v>
      </c>
      <c r="K156" s="211" t="s">
        <v>159</v>
      </c>
      <c r="L156" s="47"/>
      <c r="M156" s="216" t="s">
        <v>19</v>
      </c>
      <c r="N156" s="217" t="s">
        <v>40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160</v>
      </c>
      <c r="AT156" s="220" t="s">
        <v>155</v>
      </c>
      <c r="AU156" s="220" t="s">
        <v>76</v>
      </c>
      <c r="AY156" s="20" t="s">
        <v>154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76</v>
      </c>
      <c r="BK156" s="221">
        <f>ROUND(I156*H156,2)</f>
        <v>0</v>
      </c>
      <c r="BL156" s="20" t="s">
        <v>160</v>
      </c>
      <c r="BM156" s="220" t="s">
        <v>1872</v>
      </c>
    </row>
    <row r="157" s="2" customFormat="1">
      <c r="A157" s="41"/>
      <c r="B157" s="42"/>
      <c r="C157" s="43"/>
      <c r="D157" s="222" t="s">
        <v>162</v>
      </c>
      <c r="E157" s="43"/>
      <c r="F157" s="223" t="s">
        <v>1871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162</v>
      </c>
      <c r="AU157" s="20" t="s">
        <v>76</v>
      </c>
    </row>
    <row r="158" s="2" customFormat="1">
      <c r="A158" s="41"/>
      <c r="B158" s="42"/>
      <c r="C158" s="43"/>
      <c r="D158" s="222" t="s">
        <v>163</v>
      </c>
      <c r="E158" s="43"/>
      <c r="F158" s="227" t="s">
        <v>1761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163</v>
      </c>
      <c r="AU158" s="20" t="s">
        <v>76</v>
      </c>
    </row>
    <row r="159" s="2" customFormat="1">
      <c r="A159" s="41"/>
      <c r="B159" s="42"/>
      <c r="C159" s="43"/>
      <c r="D159" s="222" t="s">
        <v>217</v>
      </c>
      <c r="E159" s="43"/>
      <c r="F159" s="227" t="s">
        <v>1762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217</v>
      </c>
      <c r="AU159" s="20" t="s">
        <v>76</v>
      </c>
    </row>
    <row r="160" s="2" customFormat="1" ht="16.5" customHeight="1">
      <c r="A160" s="41"/>
      <c r="B160" s="42"/>
      <c r="C160" s="209" t="s">
        <v>241</v>
      </c>
      <c r="D160" s="209" t="s">
        <v>155</v>
      </c>
      <c r="E160" s="210" t="s">
        <v>1873</v>
      </c>
      <c r="F160" s="211" t="s">
        <v>1874</v>
      </c>
      <c r="G160" s="212" t="s">
        <v>170</v>
      </c>
      <c r="H160" s="213">
        <v>30</v>
      </c>
      <c r="I160" s="214"/>
      <c r="J160" s="215">
        <f>ROUND(I160*H160,2)</f>
        <v>0</v>
      </c>
      <c r="K160" s="211" t="s">
        <v>159</v>
      </c>
      <c r="L160" s="47"/>
      <c r="M160" s="216" t="s">
        <v>19</v>
      </c>
      <c r="N160" s="217" t="s">
        <v>40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160</v>
      </c>
      <c r="AT160" s="220" t="s">
        <v>155</v>
      </c>
      <c r="AU160" s="220" t="s">
        <v>76</v>
      </c>
      <c r="AY160" s="20" t="s">
        <v>154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76</v>
      </c>
      <c r="BK160" s="221">
        <f>ROUND(I160*H160,2)</f>
        <v>0</v>
      </c>
      <c r="BL160" s="20" t="s">
        <v>160</v>
      </c>
      <c r="BM160" s="220" t="s">
        <v>1875</v>
      </c>
    </row>
    <row r="161" s="2" customFormat="1">
      <c r="A161" s="41"/>
      <c r="B161" s="42"/>
      <c r="C161" s="43"/>
      <c r="D161" s="222" t="s">
        <v>162</v>
      </c>
      <c r="E161" s="43"/>
      <c r="F161" s="223" t="s">
        <v>1874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162</v>
      </c>
      <c r="AU161" s="20" t="s">
        <v>76</v>
      </c>
    </row>
    <row r="162" s="2" customFormat="1">
      <c r="A162" s="41"/>
      <c r="B162" s="42"/>
      <c r="C162" s="43"/>
      <c r="D162" s="222" t="s">
        <v>163</v>
      </c>
      <c r="E162" s="43"/>
      <c r="F162" s="227" t="s">
        <v>1761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163</v>
      </c>
      <c r="AU162" s="20" t="s">
        <v>76</v>
      </c>
    </row>
    <row r="163" s="2" customFormat="1">
      <c r="A163" s="41"/>
      <c r="B163" s="42"/>
      <c r="C163" s="43"/>
      <c r="D163" s="222" t="s">
        <v>217</v>
      </c>
      <c r="E163" s="43"/>
      <c r="F163" s="227" t="s">
        <v>1762</v>
      </c>
      <c r="G163" s="43"/>
      <c r="H163" s="43"/>
      <c r="I163" s="224"/>
      <c r="J163" s="43"/>
      <c r="K163" s="43"/>
      <c r="L163" s="47"/>
      <c r="M163" s="225"/>
      <c r="N163" s="226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217</v>
      </c>
      <c r="AU163" s="20" t="s">
        <v>76</v>
      </c>
    </row>
    <row r="164" s="2" customFormat="1" ht="16.5" customHeight="1">
      <c r="A164" s="41"/>
      <c r="B164" s="42"/>
      <c r="C164" s="209" t="s">
        <v>354</v>
      </c>
      <c r="D164" s="209" t="s">
        <v>155</v>
      </c>
      <c r="E164" s="210" t="s">
        <v>1876</v>
      </c>
      <c r="F164" s="211" t="s">
        <v>1877</v>
      </c>
      <c r="G164" s="212" t="s">
        <v>170</v>
      </c>
      <c r="H164" s="213">
        <v>120</v>
      </c>
      <c r="I164" s="214"/>
      <c r="J164" s="215">
        <f>ROUND(I164*H164,2)</f>
        <v>0</v>
      </c>
      <c r="K164" s="211" t="s">
        <v>159</v>
      </c>
      <c r="L164" s="47"/>
      <c r="M164" s="216" t="s">
        <v>19</v>
      </c>
      <c r="N164" s="217" t="s">
        <v>40</v>
      </c>
      <c r="O164" s="87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160</v>
      </c>
      <c r="AT164" s="220" t="s">
        <v>155</v>
      </c>
      <c r="AU164" s="220" t="s">
        <v>76</v>
      </c>
      <c r="AY164" s="20" t="s">
        <v>154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0" t="s">
        <v>76</v>
      </c>
      <c r="BK164" s="221">
        <f>ROUND(I164*H164,2)</f>
        <v>0</v>
      </c>
      <c r="BL164" s="20" t="s">
        <v>160</v>
      </c>
      <c r="BM164" s="220" t="s">
        <v>1878</v>
      </c>
    </row>
    <row r="165" s="2" customFormat="1">
      <c r="A165" s="41"/>
      <c r="B165" s="42"/>
      <c r="C165" s="43"/>
      <c r="D165" s="222" t="s">
        <v>162</v>
      </c>
      <c r="E165" s="43"/>
      <c r="F165" s="223" t="s">
        <v>1877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162</v>
      </c>
      <c r="AU165" s="20" t="s">
        <v>76</v>
      </c>
    </row>
    <row r="166" s="2" customFormat="1">
      <c r="A166" s="41"/>
      <c r="B166" s="42"/>
      <c r="C166" s="43"/>
      <c r="D166" s="222" t="s">
        <v>163</v>
      </c>
      <c r="E166" s="43"/>
      <c r="F166" s="227" t="s">
        <v>1879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163</v>
      </c>
      <c r="AU166" s="20" t="s">
        <v>76</v>
      </c>
    </row>
    <row r="167" s="2" customFormat="1">
      <c r="A167" s="41"/>
      <c r="B167" s="42"/>
      <c r="C167" s="43"/>
      <c r="D167" s="222" t="s">
        <v>217</v>
      </c>
      <c r="E167" s="43"/>
      <c r="F167" s="227" t="s">
        <v>1880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217</v>
      </c>
      <c r="AU167" s="20" t="s">
        <v>76</v>
      </c>
    </row>
    <row r="168" s="2" customFormat="1" ht="16.5" customHeight="1">
      <c r="A168" s="41"/>
      <c r="B168" s="42"/>
      <c r="C168" s="209" t="s">
        <v>301</v>
      </c>
      <c r="D168" s="209" t="s">
        <v>155</v>
      </c>
      <c r="E168" s="210" t="s">
        <v>633</v>
      </c>
      <c r="F168" s="211" t="s">
        <v>634</v>
      </c>
      <c r="G168" s="212" t="s">
        <v>194</v>
      </c>
      <c r="H168" s="213">
        <v>8</v>
      </c>
      <c r="I168" s="214"/>
      <c r="J168" s="215">
        <f>ROUND(I168*H168,2)</f>
        <v>0</v>
      </c>
      <c r="K168" s="211" t="s">
        <v>159</v>
      </c>
      <c r="L168" s="47"/>
      <c r="M168" s="216" t="s">
        <v>19</v>
      </c>
      <c r="N168" s="217" t="s">
        <v>40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160</v>
      </c>
      <c r="AT168" s="220" t="s">
        <v>155</v>
      </c>
      <c r="AU168" s="220" t="s">
        <v>76</v>
      </c>
      <c r="AY168" s="20" t="s">
        <v>154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76</v>
      </c>
      <c r="BK168" s="221">
        <f>ROUND(I168*H168,2)</f>
        <v>0</v>
      </c>
      <c r="BL168" s="20" t="s">
        <v>160</v>
      </c>
      <c r="BM168" s="220" t="s">
        <v>1881</v>
      </c>
    </row>
    <row r="169" s="2" customFormat="1">
      <c r="A169" s="41"/>
      <c r="B169" s="42"/>
      <c r="C169" s="43"/>
      <c r="D169" s="222" t="s">
        <v>162</v>
      </c>
      <c r="E169" s="43"/>
      <c r="F169" s="223" t="s">
        <v>634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162</v>
      </c>
      <c r="AU169" s="20" t="s">
        <v>76</v>
      </c>
    </row>
    <row r="170" s="2" customFormat="1">
      <c r="A170" s="41"/>
      <c r="B170" s="42"/>
      <c r="C170" s="43"/>
      <c r="D170" s="222" t="s">
        <v>163</v>
      </c>
      <c r="E170" s="43"/>
      <c r="F170" s="227" t="s">
        <v>1768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163</v>
      </c>
      <c r="AU170" s="20" t="s">
        <v>76</v>
      </c>
    </row>
    <row r="171" s="2" customFormat="1">
      <c r="A171" s="41"/>
      <c r="B171" s="42"/>
      <c r="C171" s="43"/>
      <c r="D171" s="222" t="s">
        <v>217</v>
      </c>
      <c r="E171" s="43"/>
      <c r="F171" s="227" t="s">
        <v>1769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217</v>
      </c>
      <c r="AU171" s="20" t="s">
        <v>76</v>
      </c>
    </row>
    <row r="172" s="2" customFormat="1" ht="21.75" customHeight="1">
      <c r="A172" s="41"/>
      <c r="B172" s="42"/>
      <c r="C172" s="209" t="s">
        <v>8</v>
      </c>
      <c r="D172" s="209" t="s">
        <v>155</v>
      </c>
      <c r="E172" s="210" t="s">
        <v>1882</v>
      </c>
      <c r="F172" s="211" t="s">
        <v>1883</v>
      </c>
      <c r="G172" s="212" t="s">
        <v>194</v>
      </c>
      <c r="H172" s="213">
        <v>44</v>
      </c>
      <c r="I172" s="214"/>
      <c r="J172" s="215">
        <f>ROUND(I172*H172,2)</f>
        <v>0</v>
      </c>
      <c r="K172" s="211" t="s">
        <v>159</v>
      </c>
      <c r="L172" s="47"/>
      <c r="M172" s="216" t="s">
        <v>19</v>
      </c>
      <c r="N172" s="217" t="s">
        <v>40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160</v>
      </c>
      <c r="AT172" s="220" t="s">
        <v>155</v>
      </c>
      <c r="AU172" s="220" t="s">
        <v>76</v>
      </c>
      <c r="AY172" s="20" t="s">
        <v>154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76</v>
      </c>
      <c r="BK172" s="221">
        <f>ROUND(I172*H172,2)</f>
        <v>0</v>
      </c>
      <c r="BL172" s="20" t="s">
        <v>160</v>
      </c>
      <c r="BM172" s="220" t="s">
        <v>1884</v>
      </c>
    </row>
    <row r="173" s="2" customFormat="1">
      <c r="A173" s="41"/>
      <c r="B173" s="42"/>
      <c r="C173" s="43"/>
      <c r="D173" s="222" t="s">
        <v>162</v>
      </c>
      <c r="E173" s="43"/>
      <c r="F173" s="223" t="s">
        <v>1883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162</v>
      </c>
      <c r="AU173" s="20" t="s">
        <v>76</v>
      </c>
    </row>
    <row r="174" s="2" customFormat="1">
      <c r="A174" s="41"/>
      <c r="B174" s="42"/>
      <c r="C174" s="43"/>
      <c r="D174" s="222" t="s">
        <v>163</v>
      </c>
      <c r="E174" s="43"/>
      <c r="F174" s="227" t="s">
        <v>1768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163</v>
      </c>
      <c r="AU174" s="20" t="s">
        <v>76</v>
      </c>
    </row>
    <row r="175" s="2" customFormat="1">
      <c r="A175" s="41"/>
      <c r="B175" s="42"/>
      <c r="C175" s="43"/>
      <c r="D175" s="222" t="s">
        <v>217</v>
      </c>
      <c r="E175" s="43"/>
      <c r="F175" s="227" t="s">
        <v>1769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217</v>
      </c>
      <c r="AU175" s="20" t="s">
        <v>76</v>
      </c>
    </row>
    <row r="176" s="2" customFormat="1" ht="21.75" customHeight="1">
      <c r="A176" s="41"/>
      <c r="B176" s="42"/>
      <c r="C176" s="209" t="s">
        <v>261</v>
      </c>
      <c r="D176" s="209" t="s">
        <v>155</v>
      </c>
      <c r="E176" s="210" t="s">
        <v>1816</v>
      </c>
      <c r="F176" s="211" t="s">
        <v>1817</v>
      </c>
      <c r="G176" s="212" t="s">
        <v>194</v>
      </c>
      <c r="H176" s="213">
        <v>18</v>
      </c>
      <c r="I176" s="214"/>
      <c r="J176" s="215">
        <f>ROUND(I176*H176,2)</f>
        <v>0</v>
      </c>
      <c r="K176" s="211" t="s">
        <v>159</v>
      </c>
      <c r="L176" s="47"/>
      <c r="M176" s="216" t="s">
        <v>19</v>
      </c>
      <c r="N176" s="217" t="s">
        <v>40</v>
      </c>
      <c r="O176" s="87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0" t="s">
        <v>160</v>
      </c>
      <c r="AT176" s="220" t="s">
        <v>155</v>
      </c>
      <c r="AU176" s="220" t="s">
        <v>76</v>
      </c>
      <c r="AY176" s="20" t="s">
        <v>154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76</v>
      </c>
      <c r="BK176" s="221">
        <f>ROUND(I176*H176,2)</f>
        <v>0</v>
      </c>
      <c r="BL176" s="20" t="s">
        <v>160</v>
      </c>
      <c r="BM176" s="220" t="s">
        <v>1885</v>
      </c>
    </row>
    <row r="177" s="2" customFormat="1">
      <c r="A177" s="41"/>
      <c r="B177" s="42"/>
      <c r="C177" s="43"/>
      <c r="D177" s="222" t="s">
        <v>162</v>
      </c>
      <c r="E177" s="43"/>
      <c r="F177" s="223" t="s">
        <v>1817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162</v>
      </c>
      <c r="AU177" s="20" t="s">
        <v>76</v>
      </c>
    </row>
    <row r="178" s="2" customFormat="1">
      <c r="A178" s="41"/>
      <c r="B178" s="42"/>
      <c r="C178" s="43"/>
      <c r="D178" s="222" t="s">
        <v>163</v>
      </c>
      <c r="E178" s="43"/>
      <c r="F178" s="227" t="s">
        <v>1768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163</v>
      </c>
      <c r="AU178" s="20" t="s">
        <v>76</v>
      </c>
    </row>
    <row r="179" s="2" customFormat="1">
      <c r="A179" s="41"/>
      <c r="B179" s="42"/>
      <c r="C179" s="43"/>
      <c r="D179" s="222" t="s">
        <v>217</v>
      </c>
      <c r="E179" s="43"/>
      <c r="F179" s="227" t="s">
        <v>1769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217</v>
      </c>
      <c r="AU179" s="20" t="s">
        <v>76</v>
      </c>
    </row>
    <row r="180" s="2" customFormat="1" ht="21.75" customHeight="1">
      <c r="A180" s="41"/>
      <c r="B180" s="42"/>
      <c r="C180" s="209" t="s">
        <v>266</v>
      </c>
      <c r="D180" s="209" t="s">
        <v>155</v>
      </c>
      <c r="E180" s="210" t="s">
        <v>1886</v>
      </c>
      <c r="F180" s="211" t="s">
        <v>1887</v>
      </c>
      <c r="G180" s="212" t="s">
        <v>194</v>
      </c>
      <c r="H180" s="213">
        <v>2</v>
      </c>
      <c r="I180" s="214"/>
      <c r="J180" s="215">
        <f>ROUND(I180*H180,2)</f>
        <v>0</v>
      </c>
      <c r="K180" s="211" t="s">
        <v>159</v>
      </c>
      <c r="L180" s="47"/>
      <c r="M180" s="216" t="s">
        <v>19</v>
      </c>
      <c r="N180" s="217" t="s">
        <v>40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160</v>
      </c>
      <c r="AT180" s="220" t="s">
        <v>155</v>
      </c>
      <c r="AU180" s="220" t="s">
        <v>76</v>
      </c>
      <c r="AY180" s="20" t="s">
        <v>154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76</v>
      </c>
      <c r="BK180" s="221">
        <f>ROUND(I180*H180,2)</f>
        <v>0</v>
      </c>
      <c r="BL180" s="20" t="s">
        <v>160</v>
      </c>
      <c r="BM180" s="220" t="s">
        <v>1888</v>
      </c>
    </row>
    <row r="181" s="2" customFormat="1">
      <c r="A181" s="41"/>
      <c r="B181" s="42"/>
      <c r="C181" s="43"/>
      <c r="D181" s="222" t="s">
        <v>162</v>
      </c>
      <c r="E181" s="43"/>
      <c r="F181" s="223" t="s">
        <v>1887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162</v>
      </c>
      <c r="AU181" s="20" t="s">
        <v>76</v>
      </c>
    </row>
    <row r="182" s="2" customFormat="1">
      <c r="A182" s="41"/>
      <c r="B182" s="42"/>
      <c r="C182" s="43"/>
      <c r="D182" s="222" t="s">
        <v>163</v>
      </c>
      <c r="E182" s="43"/>
      <c r="F182" s="227" t="s">
        <v>1768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163</v>
      </c>
      <c r="AU182" s="20" t="s">
        <v>76</v>
      </c>
    </row>
    <row r="183" s="2" customFormat="1">
      <c r="A183" s="41"/>
      <c r="B183" s="42"/>
      <c r="C183" s="43"/>
      <c r="D183" s="222" t="s">
        <v>217</v>
      </c>
      <c r="E183" s="43"/>
      <c r="F183" s="227" t="s">
        <v>1769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217</v>
      </c>
      <c r="AU183" s="20" t="s">
        <v>76</v>
      </c>
    </row>
    <row r="184" s="2" customFormat="1" ht="16.5" customHeight="1">
      <c r="A184" s="41"/>
      <c r="B184" s="42"/>
      <c r="C184" s="209" t="s">
        <v>319</v>
      </c>
      <c r="D184" s="209" t="s">
        <v>155</v>
      </c>
      <c r="E184" s="210" t="s">
        <v>1889</v>
      </c>
      <c r="F184" s="211" t="s">
        <v>1890</v>
      </c>
      <c r="G184" s="212" t="s">
        <v>194</v>
      </c>
      <c r="H184" s="213">
        <v>12</v>
      </c>
      <c r="I184" s="214"/>
      <c r="J184" s="215">
        <f>ROUND(I184*H184,2)</f>
        <v>0</v>
      </c>
      <c r="K184" s="211" t="s">
        <v>159</v>
      </c>
      <c r="L184" s="47"/>
      <c r="M184" s="216" t="s">
        <v>19</v>
      </c>
      <c r="N184" s="217" t="s">
        <v>40</v>
      </c>
      <c r="O184" s="87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160</v>
      </c>
      <c r="AT184" s="220" t="s">
        <v>155</v>
      </c>
      <c r="AU184" s="220" t="s">
        <v>76</v>
      </c>
      <c r="AY184" s="20" t="s">
        <v>154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76</v>
      </c>
      <c r="BK184" s="221">
        <f>ROUND(I184*H184,2)</f>
        <v>0</v>
      </c>
      <c r="BL184" s="20" t="s">
        <v>160</v>
      </c>
      <c r="BM184" s="220" t="s">
        <v>1891</v>
      </c>
    </row>
    <row r="185" s="2" customFormat="1">
      <c r="A185" s="41"/>
      <c r="B185" s="42"/>
      <c r="C185" s="43"/>
      <c r="D185" s="222" t="s">
        <v>162</v>
      </c>
      <c r="E185" s="43"/>
      <c r="F185" s="223" t="s">
        <v>1890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162</v>
      </c>
      <c r="AU185" s="20" t="s">
        <v>76</v>
      </c>
    </row>
    <row r="186" s="2" customFormat="1">
      <c r="A186" s="41"/>
      <c r="B186" s="42"/>
      <c r="C186" s="43"/>
      <c r="D186" s="222" t="s">
        <v>163</v>
      </c>
      <c r="E186" s="43"/>
      <c r="F186" s="227" t="s">
        <v>1768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163</v>
      </c>
      <c r="AU186" s="20" t="s">
        <v>76</v>
      </c>
    </row>
    <row r="187" s="2" customFormat="1">
      <c r="A187" s="41"/>
      <c r="B187" s="42"/>
      <c r="C187" s="43"/>
      <c r="D187" s="222" t="s">
        <v>217</v>
      </c>
      <c r="E187" s="43"/>
      <c r="F187" s="227" t="s">
        <v>1769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217</v>
      </c>
      <c r="AU187" s="20" t="s">
        <v>76</v>
      </c>
    </row>
    <row r="188" s="2" customFormat="1" ht="16.5" customHeight="1">
      <c r="A188" s="41"/>
      <c r="B188" s="42"/>
      <c r="C188" s="209" t="s">
        <v>313</v>
      </c>
      <c r="D188" s="209" t="s">
        <v>155</v>
      </c>
      <c r="E188" s="210" t="s">
        <v>1892</v>
      </c>
      <c r="F188" s="211" t="s">
        <v>1893</v>
      </c>
      <c r="G188" s="212" t="s">
        <v>194</v>
      </c>
      <c r="H188" s="213">
        <v>8</v>
      </c>
      <c r="I188" s="214"/>
      <c r="J188" s="215">
        <f>ROUND(I188*H188,2)</f>
        <v>0</v>
      </c>
      <c r="K188" s="211" t="s">
        <v>159</v>
      </c>
      <c r="L188" s="47"/>
      <c r="M188" s="216" t="s">
        <v>19</v>
      </c>
      <c r="N188" s="217" t="s">
        <v>40</v>
      </c>
      <c r="O188" s="8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160</v>
      </c>
      <c r="AT188" s="220" t="s">
        <v>155</v>
      </c>
      <c r="AU188" s="220" t="s">
        <v>76</v>
      </c>
      <c r="AY188" s="20" t="s">
        <v>154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20" t="s">
        <v>76</v>
      </c>
      <c r="BK188" s="221">
        <f>ROUND(I188*H188,2)</f>
        <v>0</v>
      </c>
      <c r="BL188" s="20" t="s">
        <v>160</v>
      </c>
      <c r="BM188" s="220" t="s">
        <v>1894</v>
      </c>
    </row>
    <row r="189" s="2" customFormat="1">
      <c r="A189" s="41"/>
      <c r="B189" s="42"/>
      <c r="C189" s="43"/>
      <c r="D189" s="222" t="s">
        <v>162</v>
      </c>
      <c r="E189" s="43"/>
      <c r="F189" s="223" t="s">
        <v>1893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162</v>
      </c>
      <c r="AU189" s="20" t="s">
        <v>76</v>
      </c>
    </row>
    <row r="190" s="2" customFormat="1">
      <c r="A190" s="41"/>
      <c r="B190" s="42"/>
      <c r="C190" s="43"/>
      <c r="D190" s="222" t="s">
        <v>163</v>
      </c>
      <c r="E190" s="43"/>
      <c r="F190" s="227" t="s">
        <v>1768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163</v>
      </c>
      <c r="AU190" s="20" t="s">
        <v>76</v>
      </c>
    </row>
    <row r="191" s="2" customFormat="1">
      <c r="A191" s="41"/>
      <c r="B191" s="42"/>
      <c r="C191" s="43"/>
      <c r="D191" s="222" t="s">
        <v>217</v>
      </c>
      <c r="E191" s="43"/>
      <c r="F191" s="227" t="s">
        <v>1769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217</v>
      </c>
      <c r="AU191" s="20" t="s">
        <v>76</v>
      </c>
    </row>
    <row r="192" s="2" customFormat="1" ht="16.5" customHeight="1">
      <c r="A192" s="41"/>
      <c r="B192" s="42"/>
      <c r="C192" s="209" t="s">
        <v>333</v>
      </c>
      <c r="D192" s="209" t="s">
        <v>155</v>
      </c>
      <c r="E192" s="210" t="s">
        <v>1895</v>
      </c>
      <c r="F192" s="211" t="s">
        <v>1896</v>
      </c>
      <c r="G192" s="212" t="s">
        <v>194</v>
      </c>
      <c r="H192" s="213">
        <v>2</v>
      </c>
      <c r="I192" s="214"/>
      <c r="J192" s="215">
        <f>ROUND(I192*H192,2)</f>
        <v>0</v>
      </c>
      <c r="K192" s="211" t="s">
        <v>159</v>
      </c>
      <c r="L192" s="47"/>
      <c r="M192" s="216" t="s">
        <v>19</v>
      </c>
      <c r="N192" s="217" t="s">
        <v>40</v>
      </c>
      <c r="O192" s="87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0" t="s">
        <v>160</v>
      </c>
      <c r="AT192" s="220" t="s">
        <v>155</v>
      </c>
      <c r="AU192" s="220" t="s">
        <v>76</v>
      </c>
      <c r="AY192" s="20" t="s">
        <v>154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20" t="s">
        <v>76</v>
      </c>
      <c r="BK192" s="221">
        <f>ROUND(I192*H192,2)</f>
        <v>0</v>
      </c>
      <c r="BL192" s="20" t="s">
        <v>160</v>
      </c>
      <c r="BM192" s="220" t="s">
        <v>1897</v>
      </c>
    </row>
    <row r="193" s="2" customFormat="1">
      <c r="A193" s="41"/>
      <c r="B193" s="42"/>
      <c r="C193" s="43"/>
      <c r="D193" s="222" t="s">
        <v>162</v>
      </c>
      <c r="E193" s="43"/>
      <c r="F193" s="223" t="s">
        <v>1896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162</v>
      </c>
      <c r="AU193" s="20" t="s">
        <v>76</v>
      </c>
    </row>
    <row r="194" s="2" customFormat="1">
      <c r="A194" s="41"/>
      <c r="B194" s="42"/>
      <c r="C194" s="43"/>
      <c r="D194" s="222" t="s">
        <v>163</v>
      </c>
      <c r="E194" s="43"/>
      <c r="F194" s="227" t="s">
        <v>1768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163</v>
      </c>
      <c r="AU194" s="20" t="s">
        <v>76</v>
      </c>
    </row>
    <row r="195" s="2" customFormat="1">
      <c r="A195" s="41"/>
      <c r="B195" s="42"/>
      <c r="C195" s="43"/>
      <c r="D195" s="222" t="s">
        <v>217</v>
      </c>
      <c r="E195" s="43"/>
      <c r="F195" s="227" t="s">
        <v>1769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217</v>
      </c>
      <c r="AU195" s="20" t="s">
        <v>76</v>
      </c>
    </row>
    <row r="196" s="2" customFormat="1" ht="16.5" customHeight="1">
      <c r="A196" s="41"/>
      <c r="B196" s="42"/>
      <c r="C196" s="209" t="s">
        <v>337</v>
      </c>
      <c r="D196" s="209" t="s">
        <v>155</v>
      </c>
      <c r="E196" s="210" t="s">
        <v>1898</v>
      </c>
      <c r="F196" s="211" t="s">
        <v>1899</v>
      </c>
      <c r="G196" s="212" t="s">
        <v>194</v>
      </c>
      <c r="H196" s="213">
        <v>2</v>
      </c>
      <c r="I196" s="214"/>
      <c r="J196" s="215">
        <f>ROUND(I196*H196,2)</f>
        <v>0</v>
      </c>
      <c r="K196" s="211" t="s">
        <v>159</v>
      </c>
      <c r="L196" s="47"/>
      <c r="M196" s="216" t="s">
        <v>19</v>
      </c>
      <c r="N196" s="217" t="s">
        <v>40</v>
      </c>
      <c r="O196" s="87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160</v>
      </c>
      <c r="AT196" s="220" t="s">
        <v>155</v>
      </c>
      <c r="AU196" s="220" t="s">
        <v>76</v>
      </c>
      <c r="AY196" s="20" t="s">
        <v>154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76</v>
      </c>
      <c r="BK196" s="221">
        <f>ROUND(I196*H196,2)</f>
        <v>0</v>
      </c>
      <c r="BL196" s="20" t="s">
        <v>160</v>
      </c>
      <c r="BM196" s="220" t="s">
        <v>1900</v>
      </c>
    </row>
    <row r="197" s="2" customFormat="1">
      <c r="A197" s="41"/>
      <c r="B197" s="42"/>
      <c r="C197" s="43"/>
      <c r="D197" s="222" t="s">
        <v>162</v>
      </c>
      <c r="E197" s="43"/>
      <c r="F197" s="223" t="s">
        <v>1899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162</v>
      </c>
      <c r="AU197" s="20" t="s">
        <v>76</v>
      </c>
    </row>
    <row r="198" s="2" customFormat="1">
      <c r="A198" s="41"/>
      <c r="B198" s="42"/>
      <c r="C198" s="43"/>
      <c r="D198" s="222" t="s">
        <v>163</v>
      </c>
      <c r="E198" s="43"/>
      <c r="F198" s="227" t="s">
        <v>1768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163</v>
      </c>
      <c r="AU198" s="20" t="s">
        <v>76</v>
      </c>
    </row>
    <row r="199" s="2" customFormat="1">
      <c r="A199" s="41"/>
      <c r="B199" s="42"/>
      <c r="C199" s="43"/>
      <c r="D199" s="222" t="s">
        <v>217</v>
      </c>
      <c r="E199" s="43"/>
      <c r="F199" s="227" t="s">
        <v>1769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217</v>
      </c>
      <c r="AU199" s="20" t="s">
        <v>76</v>
      </c>
    </row>
    <row r="200" s="2" customFormat="1" ht="24.15" customHeight="1">
      <c r="A200" s="41"/>
      <c r="B200" s="42"/>
      <c r="C200" s="209" t="s">
        <v>271</v>
      </c>
      <c r="D200" s="209" t="s">
        <v>155</v>
      </c>
      <c r="E200" s="210" t="s">
        <v>1901</v>
      </c>
      <c r="F200" s="211" t="s">
        <v>1902</v>
      </c>
      <c r="G200" s="212" t="s">
        <v>194</v>
      </c>
      <c r="H200" s="213">
        <v>3</v>
      </c>
      <c r="I200" s="214"/>
      <c r="J200" s="215">
        <f>ROUND(I200*H200,2)</f>
        <v>0</v>
      </c>
      <c r="K200" s="211" t="s">
        <v>159</v>
      </c>
      <c r="L200" s="47"/>
      <c r="M200" s="216" t="s">
        <v>19</v>
      </c>
      <c r="N200" s="217" t="s">
        <v>40</v>
      </c>
      <c r="O200" s="87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0" t="s">
        <v>160</v>
      </c>
      <c r="AT200" s="220" t="s">
        <v>155</v>
      </c>
      <c r="AU200" s="220" t="s">
        <v>76</v>
      </c>
      <c r="AY200" s="20" t="s">
        <v>154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20" t="s">
        <v>76</v>
      </c>
      <c r="BK200" s="221">
        <f>ROUND(I200*H200,2)</f>
        <v>0</v>
      </c>
      <c r="BL200" s="20" t="s">
        <v>160</v>
      </c>
      <c r="BM200" s="220" t="s">
        <v>1903</v>
      </c>
    </row>
    <row r="201" s="2" customFormat="1">
      <c r="A201" s="41"/>
      <c r="B201" s="42"/>
      <c r="C201" s="43"/>
      <c r="D201" s="222" t="s">
        <v>162</v>
      </c>
      <c r="E201" s="43"/>
      <c r="F201" s="223" t="s">
        <v>1902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162</v>
      </c>
      <c r="AU201" s="20" t="s">
        <v>76</v>
      </c>
    </row>
    <row r="202" s="2" customFormat="1">
      <c r="A202" s="41"/>
      <c r="B202" s="42"/>
      <c r="C202" s="43"/>
      <c r="D202" s="222" t="s">
        <v>163</v>
      </c>
      <c r="E202" s="43"/>
      <c r="F202" s="227" t="s">
        <v>1822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163</v>
      </c>
      <c r="AU202" s="20" t="s">
        <v>76</v>
      </c>
    </row>
    <row r="203" s="2" customFormat="1">
      <c r="A203" s="41"/>
      <c r="B203" s="42"/>
      <c r="C203" s="43"/>
      <c r="D203" s="222" t="s">
        <v>217</v>
      </c>
      <c r="E203" s="43"/>
      <c r="F203" s="227" t="s">
        <v>1823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217</v>
      </c>
      <c r="AU203" s="20" t="s">
        <v>76</v>
      </c>
    </row>
    <row r="204" s="2" customFormat="1" ht="16.5" customHeight="1">
      <c r="A204" s="41"/>
      <c r="B204" s="42"/>
      <c r="C204" s="209" t="s">
        <v>296</v>
      </c>
      <c r="D204" s="209" t="s">
        <v>155</v>
      </c>
      <c r="E204" s="210" t="s">
        <v>1904</v>
      </c>
      <c r="F204" s="211" t="s">
        <v>1905</v>
      </c>
      <c r="G204" s="212" t="s">
        <v>194</v>
      </c>
      <c r="H204" s="213">
        <v>2</v>
      </c>
      <c r="I204" s="214"/>
      <c r="J204" s="215">
        <f>ROUND(I204*H204,2)</f>
        <v>0</v>
      </c>
      <c r="K204" s="211" t="s">
        <v>159</v>
      </c>
      <c r="L204" s="47"/>
      <c r="M204" s="216" t="s">
        <v>19</v>
      </c>
      <c r="N204" s="217" t="s">
        <v>40</v>
      </c>
      <c r="O204" s="8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160</v>
      </c>
      <c r="AT204" s="220" t="s">
        <v>155</v>
      </c>
      <c r="AU204" s="220" t="s">
        <v>76</v>
      </c>
      <c r="AY204" s="20" t="s">
        <v>154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76</v>
      </c>
      <c r="BK204" s="221">
        <f>ROUND(I204*H204,2)</f>
        <v>0</v>
      </c>
      <c r="BL204" s="20" t="s">
        <v>160</v>
      </c>
      <c r="BM204" s="220" t="s">
        <v>1906</v>
      </c>
    </row>
    <row r="205" s="2" customFormat="1">
      <c r="A205" s="41"/>
      <c r="B205" s="42"/>
      <c r="C205" s="43"/>
      <c r="D205" s="222" t="s">
        <v>162</v>
      </c>
      <c r="E205" s="43"/>
      <c r="F205" s="223" t="s">
        <v>1905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162</v>
      </c>
      <c r="AU205" s="20" t="s">
        <v>76</v>
      </c>
    </row>
    <row r="206" s="2" customFormat="1">
      <c r="A206" s="41"/>
      <c r="B206" s="42"/>
      <c r="C206" s="43"/>
      <c r="D206" s="222" t="s">
        <v>163</v>
      </c>
      <c r="E206" s="43"/>
      <c r="F206" s="227" t="s">
        <v>1907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163</v>
      </c>
      <c r="AU206" s="20" t="s">
        <v>76</v>
      </c>
    </row>
    <row r="207" s="2" customFormat="1">
      <c r="A207" s="41"/>
      <c r="B207" s="42"/>
      <c r="C207" s="43"/>
      <c r="D207" s="222" t="s">
        <v>217</v>
      </c>
      <c r="E207" s="43"/>
      <c r="F207" s="227" t="s">
        <v>1908</v>
      </c>
      <c r="G207" s="43"/>
      <c r="H207" s="43"/>
      <c r="I207" s="224"/>
      <c r="J207" s="43"/>
      <c r="K207" s="43"/>
      <c r="L207" s="47"/>
      <c r="M207" s="225"/>
      <c r="N207" s="226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217</v>
      </c>
      <c r="AU207" s="20" t="s">
        <v>76</v>
      </c>
    </row>
    <row r="208" s="2" customFormat="1" ht="24.15" customHeight="1">
      <c r="A208" s="41"/>
      <c r="B208" s="42"/>
      <c r="C208" s="209" t="s">
        <v>276</v>
      </c>
      <c r="D208" s="209" t="s">
        <v>155</v>
      </c>
      <c r="E208" s="210" t="s">
        <v>1909</v>
      </c>
      <c r="F208" s="211" t="s">
        <v>1910</v>
      </c>
      <c r="G208" s="212" t="s">
        <v>194</v>
      </c>
      <c r="H208" s="213">
        <v>1</v>
      </c>
      <c r="I208" s="214"/>
      <c r="J208" s="215">
        <f>ROUND(I208*H208,2)</f>
        <v>0</v>
      </c>
      <c r="K208" s="211" t="s">
        <v>159</v>
      </c>
      <c r="L208" s="47"/>
      <c r="M208" s="216" t="s">
        <v>19</v>
      </c>
      <c r="N208" s="217" t="s">
        <v>40</v>
      </c>
      <c r="O208" s="87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0" t="s">
        <v>160</v>
      </c>
      <c r="AT208" s="220" t="s">
        <v>155</v>
      </c>
      <c r="AU208" s="220" t="s">
        <v>76</v>
      </c>
      <c r="AY208" s="20" t="s">
        <v>154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20" t="s">
        <v>76</v>
      </c>
      <c r="BK208" s="221">
        <f>ROUND(I208*H208,2)</f>
        <v>0</v>
      </c>
      <c r="BL208" s="20" t="s">
        <v>160</v>
      </c>
      <c r="BM208" s="220" t="s">
        <v>1911</v>
      </c>
    </row>
    <row r="209" s="2" customFormat="1">
      <c r="A209" s="41"/>
      <c r="B209" s="42"/>
      <c r="C209" s="43"/>
      <c r="D209" s="222" t="s">
        <v>162</v>
      </c>
      <c r="E209" s="43"/>
      <c r="F209" s="223" t="s">
        <v>1910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162</v>
      </c>
      <c r="AU209" s="20" t="s">
        <v>76</v>
      </c>
    </row>
    <row r="210" s="2" customFormat="1">
      <c r="A210" s="41"/>
      <c r="B210" s="42"/>
      <c r="C210" s="43"/>
      <c r="D210" s="222" t="s">
        <v>163</v>
      </c>
      <c r="E210" s="43"/>
      <c r="F210" s="227" t="s">
        <v>1912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163</v>
      </c>
      <c r="AU210" s="20" t="s">
        <v>76</v>
      </c>
    </row>
    <row r="211" s="2" customFormat="1">
      <c r="A211" s="41"/>
      <c r="B211" s="42"/>
      <c r="C211" s="43"/>
      <c r="D211" s="222" t="s">
        <v>217</v>
      </c>
      <c r="E211" s="43"/>
      <c r="F211" s="227" t="s">
        <v>1913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217</v>
      </c>
      <c r="AU211" s="20" t="s">
        <v>76</v>
      </c>
    </row>
    <row r="212" s="2" customFormat="1" ht="16.5" customHeight="1">
      <c r="A212" s="41"/>
      <c r="B212" s="42"/>
      <c r="C212" s="209" t="s">
        <v>343</v>
      </c>
      <c r="D212" s="209" t="s">
        <v>155</v>
      </c>
      <c r="E212" s="210" t="s">
        <v>1914</v>
      </c>
      <c r="F212" s="211" t="s">
        <v>1915</v>
      </c>
      <c r="G212" s="212" t="s">
        <v>194</v>
      </c>
      <c r="H212" s="213">
        <v>2</v>
      </c>
      <c r="I212" s="214"/>
      <c r="J212" s="215">
        <f>ROUND(I212*H212,2)</f>
        <v>0</v>
      </c>
      <c r="K212" s="211" t="s">
        <v>159</v>
      </c>
      <c r="L212" s="47"/>
      <c r="M212" s="216" t="s">
        <v>19</v>
      </c>
      <c r="N212" s="217" t="s">
        <v>40</v>
      </c>
      <c r="O212" s="87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160</v>
      </c>
      <c r="AT212" s="220" t="s">
        <v>155</v>
      </c>
      <c r="AU212" s="220" t="s">
        <v>76</v>
      </c>
      <c r="AY212" s="20" t="s">
        <v>154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76</v>
      </c>
      <c r="BK212" s="221">
        <f>ROUND(I212*H212,2)</f>
        <v>0</v>
      </c>
      <c r="BL212" s="20" t="s">
        <v>160</v>
      </c>
      <c r="BM212" s="220" t="s">
        <v>1916</v>
      </c>
    </row>
    <row r="213" s="2" customFormat="1">
      <c r="A213" s="41"/>
      <c r="B213" s="42"/>
      <c r="C213" s="43"/>
      <c r="D213" s="222" t="s">
        <v>162</v>
      </c>
      <c r="E213" s="43"/>
      <c r="F213" s="223" t="s">
        <v>1915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162</v>
      </c>
      <c r="AU213" s="20" t="s">
        <v>76</v>
      </c>
    </row>
    <row r="214" s="2" customFormat="1">
      <c r="A214" s="41"/>
      <c r="B214" s="42"/>
      <c r="C214" s="43"/>
      <c r="D214" s="222" t="s">
        <v>163</v>
      </c>
      <c r="E214" s="43"/>
      <c r="F214" s="227" t="s">
        <v>1917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163</v>
      </c>
      <c r="AU214" s="20" t="s">
        <v>76</v>
      </c>
    </row>
    <row r="215" s="2" customFormat="1">
      <c r="A215" s="41"/>
      <c r="B215" s="42"/>
      <c r="C215" s="43"/>
      <c r="D215" s="222" t="s">
        <v>217</v>
      </c>
      <c r="E215" s="43"/>
      <c r="F215" s="227" t="s">
        <v>1918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217</v>
      </c>
      <c r="AU215" s="20" t="s">
        <v>76</v>
      </c>
    </row>
    <row r="216" s="2" customFormat="1" ht="16.5" customHeight="1">
      <c r="A216" s="41"/>
      <c r="B216" s="42"/>
      <c r="C216" s="209" t="s">
        <v>349</v>
      </c>
      <c r="D216" s="209" t="s">
        <v>155</v>
      </c>
      <c r="E216" s="210" t="s">
        <v>1919</v>
      </c>
      <c r="F216" s="211" t="s">
        <v>1920</v>
      </c>
      <c r="G216" s="212" t="s">
        <v>194</v>
      </c>
      <c r="H216" s="213">
        <v>2</v>
      </c>
      <c r="I216" s="214"/>
      <c r="J216" s="215">
        <f>ROUND(I216*H216,2)</f>
        <v>0</v>
      </c>
      <c r="K216" s="211" t="s">
        <v>159</v>
      </c>
      <c r="L216" s="47"/>
      <c r="M216" s="216" t="s">
        <v>19</v>
      </c>
      <c r="N216" s="217" t="s">
        <v>40</v>
      </c>
      <c r="O216" s="87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160</v>
      </c>
      <c r="AT216" s="220" t="s">
        <v>155</v>
      </c>
      <c r="AU216" s="220" t="s">
        <v>76</v>
      </c>
      <c r="AY216" s="20" t="s">
        <v>154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76</v>
      </c>
      <c r="BK216" s="221">
        <f>ROUND(I216*H216,2)</f>
        <v>0</v>
      </c>
      <c r="BL216" s="20" t="s">
        <v>160</v>
      </c>
      <c r="BM216" s="220" t="s">
        <v>1921</v>
      </c>
    </row>
    <row r="217" s="2" customFormat="1">
      <c r="A217" s="41"/>
      <c r="B217" s="42"/>
      <c r="C217" s="43"/>
      <c r="D217" s="222" t="s">
        <v>162</v>
      </c>
      <c r="E217" s="43"/>
      <c r="F217" s="223" t="s">
        <v>1920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162</v>
      </c>
      <c r="AU217" s="20" t="s">
        <v>76</v>
      </c>
    </row>
    <row r="218" s="2" customFormat="1">
      <c r="A218" s="41"/>
      <c r="B218" s="42"/>
      <c r="C218" s="43"/>
      <c r="D218" s="222" t="s">
        <v>163</v>
      </c>
      <c r="E218" s="43"/>
      <c r="F218" s="227" t="s">
        <v>1917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163</v>
      </c>
      <c r="AU218" s="20" t="s">
        <v>76</v>
      </c>
    </row>
    <row r="219" s="2" customFormat="1">
      <c r="A219" s="41"/>
      <c r="B219" s="42"/>
      <c r="C219" s="43"/>
      <c r="D219" s="222" t="s">
        <v>217</v>
      </c>
      <c r="E219" s="43"/>
      <c r="F219" s="227" t="s">
        <v>1918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217</v>
      </c>
      <c r="AU219" s="20" t="s">
        <v>76</v>
      </c>
    </row>
    <row r="220" s="2" customFormat="1" ht="16.5" customHeight="1">
      <c r="A220" s="41"/>
      <c r="B220" s="42"/>
      <c r="C220" s="209" t="s">
        <v>256</v>
      </c>
      <c r="D220" s="209" t="s">
        <v>155</v>
      </c>
      <c r="E220" s="210" t="s">
        <v>1922</v>
      </c>
      <c r="F220" s="211" t="s">
        <v>1923</v>
      </c>
      <c r="G220" s="212" t="s">
        <v>194</v>
      </c>
      <c r="H220" s="213">
        <v>1</v>
      </c>
      <c r="I220" s="214"/>
      <c r="J220" s="215">
        <f>ROUND(I220*H220,2)</f>
        <v>0</v>
      </c>
      <c r="K220" s="211" t="s">
        <v>159</v>
      </c>
      <c r="L220" s="47"/>
      <c r="M220" s="216" t="s">
        <v>19</v>
      </c>
      <c r="N220" s="217" t="s">
        <v>40</v>
      </c>
      <c r="O220" s="87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160</v>
      </c>
      <c r="AT220" s="220" t="s">
        <v>155</v>
      </c>
      <c r="AU220" s="220" t="s">
        <v>76</v>
      </c>
      <c r="AY220" s="20" t="s">
        <v>154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76</v>
      </c>
      <c r="BK220" s="221">
        <f>ROUND(I220*H220,2)</f>
        <v>0</v>
      </c>
      <c r="BL220" s="20" t="s">
        <v>160</v>
      </c>
      <c r="BM220" s="220" t="s">
        <v>1924</v>
      </c>
    </row>
    <row r="221" s="2" customFormat="1">
      <c r="A221" s="41"/>
      <c r="B221" s="42"/>
      <c r="C221" s="43"/>
      <c r="D221" s="222" t="s">
        <v>162</v>
      </c>
      <c r="E221" s="43"/>
      <c r="F221" s="223" t="s">
        <v>1923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162</v>
      </c>
      <c r="AU221" s="20" t="s">
        <v>76</v>
      </c>
    </row>
    <row r="222" s="2" customFormat="1">
      <c r="A222" s="41"/>
      <c r="B222" s="42"/>
      <c r="C222" s="43"/>
      <c r="D222" s="222" t="s">
        <v>163</v>
      </c>
      <c r="E222" s="43"/>
      <c r="F222" s="227" t="s">
        <v>1925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163</v>
      </c>
      <c r="AU222" s="20" t="s">
        <v>76</v>
      </c>
    </row>
    <row r="223" s="2" customFormat="1">
      <c r="A223" s="41"/>
      <c r="B223" s="42"/>
      <c r="C223" s="43"/>
      <c r="D223" s="222" t="s">
        <v>217</v>
      </c>
      <c r="E223" s="43"/>
      <c r="F223" s="227" t="s">
        <v>1926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217</v>
      </c>
      <c r="AU223" s="20" t="s">
        <v>76</v>
      </c>
    </row>
    <row r="224" s="2" customFormat="1" ht="16.5" customHeight="1">
      <c r="A224" s="41"/>
      <c r="B224" s="42"/>
      <c r="C224" s="209" t="s">
        <v>281</v>
      </c>
      <c r="D224" s="209" t="s">
        <v>155</v>
      </c>
      <c r="E224" s="210" t="s">
        <v>1927</v>
      </c>
      <c r="F224" s="211" t="s">
        <v>1928</v>
      </c>
      <c r="G224" s="212" t="s">
        <v>194</v>
      </c>
      <c r="H224" s="213">
        <v>1</v>
      </c>
      <c r="I224" s="214"/>
      <c r="J224" s="215">
        <f>ROUND(I224*H224,2)</f>
        <v>0</v>
      </c>
      <c r="K224" s="211" t="s">
        <v>159</v>
      </c>
      <c r="L224" s="47"/>
      <c r="M224" s="216" t="s">
        <v>19</v>
      </c>
      <c r="N224" s="217" t="s">
        <v>40</v>
      </c>
      <c r="O224" s="87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160</v>
      </c>
      <c r="AT224" s="220" t="s">
        <v>155</v>
      </c>
      <c r="AU224" s="220" t="s">
        <v>76</v>
      </c>
      <c r="AY224" s="20" t="s">
        <v>154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76</v>
      </c>
      <c r="BK224" s="221">
        <f>ROUND(I224*H224,2)</f>
        <v>0</v>
      </c>
      <c r="BL224" s="20" t="s">
        <v>160</v>
      </c>
      <c r="BM224" s="220" t="s">
        <v>1929</v>
      </c>
    </row>
    <row r="225" s="2" customFormat="1">
      <c r="A225" s="41"/>
      <c r="B225" s="42"/>
      <c r="C225" s="43"/>
      <c r="D225" s="222" t="s">
        <v>162</v>
      </c>
      <c r="E225" s="43"/>
      <c r="F225" s="223" t="s">
        <v>1928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162</v>
      </c>
      <c r="AU225" s="20" t="s">
        <v>76</v>
      </c>
    </row>
    <row r="226" s="2" customFormat="1">
      <c r="A226" s="41"/>
      <c r="B226" s="42"/>
      <c r="C226" s="43"/>
      <c r="D226" s="222" t="s">
        <v>163</v>
      </c>
      <c r="E226" s="43"/>
      <c r="F226" s="227" t="s">
        <v>1930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163</v>
      </c>
      <c r="AU226" s="20" t="s">
        <v>76</v>
      </c>
    </row>
    <row r="227" s="2" customFormat="1">
      <c r="A227" s="41"/>
      <c r="B227" s="42"/>
      <c r="C227" s="43"/>
      <c r="D227" s="222" t="s">
        <v>217</v>
      </c>
      <c r="E227" s="43"/>
      <c r="F227" s="227" t="s">
        <v>1931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217</v>
      </c>
      <c r="AU227" s="20" t="s">
        <v>76</v>
      </c>
    </row>
    <row r="228" s="2" customFormat="1" ht="24.15" customHeight="1">
      <c r="A228" s="41"/>
      <c r="B228" s="42"/>
      <c r="C228" s="209" t="s">
        <v>247</v>
      </c>
      <c r="D228" s="209" t="s">
        <v>155</v>
      </c>
      <c r="E228" s="210" t="s">
        <v>1078</v>
      </c>
      <c r="F228" s="211" t="s">
        <v>1079</v>
      </c>
      <c r="G228" s="212" t="s">
        <v>194</v>
      </c>
      <c r="H228" s="213">
        <v>1</v>
      </c>
      <c r="I228" s="214"/>
      <c r="J228" s="215">
        <f>ROUND(I228*H228,2)</f>
        <v>0</v>
      </c>
      <c r="K228" s="211" t="s">
        <v>159</v>
      </c>
      <c r="L228" s="47"/>
      <c r="M228" s="216" t="s">
        <v>19</v>
      </c>
      <c r="N228" s="217" t="s">
        <v>40</v>
      </c>
      <c r="O228" s="87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0" t="s">
        <v>160</v>
      </c>
      <c r="AT228" s="220" t="s">
        <v>155</v>
      </c>
      <c r="AU228" s="220" t="s">
        <v>76</v>
      </c>
      <c r="AY228" s="20" t="s">
        <v>154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0" t="s">
        <v>76</v>
      </c>
      <c r="BK228" s="221">
        <f>ROUND(I228*H228,2)</f>
        <v>0</v>
      </c>
      <c r="BL228" s="20" t="s">
        <v>160</v>
      </c>
      <c r="BM228" s="220" t="s">
        <v>1932</v>
      </c>
    </row>
    <row r="229" s="2" customFormat="1">
      <c r="A229" s="41"/>
      <c r="B229" s="42"/>
      <c r="C229" s="43"/>
      <c r="D229" s="222" t="s">
        <v>162</v>
      </c>
      <c r="E229" s="43"/>
      <c r="F229" s="223" t="s">
        <v>1079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162</v>
      </c>
      <c r="AU229" s="20" t="s">
        <v>76</v>
      </c>
    </row>
    <row r="230" s="2" customFormat="1">
      <c r="A230" s="41"/>
      <c r="B230" s="42"/>
      <c r="C230" s="43"/>
      <c r="D230" s="222" t="s">
        <v>163</v>
      </c>
      <c r="E230" s="43"/>
      <c r="F230" s="227" t="s">
        <v>1081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163</v>
      </c>
      <c r="AU230" s="20" t="s">
        <v>76</v>
      </c>
    </row>
    <row r="231" s="2" customFormat="1">
      <c r="A231" s="41"/>
      <c r="B231" s="42"/>
      <c r="C231" s="43"/>
      <c r="D231" s="222" t="s">
        <v>217</v>
      </c>
      <c r="E231" s="43"/>
      <c r="F231" s="227" t="s">
        <v>1082</v>
      </c>
      <c r="G231" s="43"/>
      <c r="H231" s="43"/>
      <c r="I231" s="224"/>
      <c r="J231" s="43"/>
      <c r="K231" s="43"/>
      <c r="L231" s="47"/>
      <c r="M231" s="225"/>
      <c r="N231" s="226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217</v>
      </c>
      <c r="AU231" s="20" t="s">
        <v>76</v>
      </c>
    </row>
    <row r="232" s="2" customFormat="1" ht="24.15" customHeight="1">
      <c r="A232" s="41"/>
      <c r="B232" s="42"/>
      <c r="C232" s="209" t="s">
        <v>251</v>
      </c>
      <c r="D232" s="209" t="s">
        <v>155</v>
      </c>
      <c r="E232" s="210" t="s">
        <v>1933</v>
      </c>
      <c r="F232" s="211" t="s">
        <v>1934</v>
      </c>
      <c r="G232" s="212" t="s">
        <v>194</v>
      </c>
      <c r="H232" s="213">
        <v>1</v>
      </c>
      <c r="I232" s="214"/>
      <c r="J232" s="215">
        <f>ROUND(I232*H232,2)</f>
        <v>0</v>
      </c>
      <c r="K232" s="211" t="s">
        <v>159</v>
      </c>
      <c r="L232" s="47"/>
      <c r="M232" s="216" t="s">
        <v>19</v>
      </c>
      <c r="N232" s="217" t="s">
        <v>40</v>
      </c>
      <c r="O232" s="87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0" t="s">
        <v>160</v>
      </c>
      <c r="AT232" s="220" t="s">
        <v>155</v>
      </c>
      <c r="AU232" s="220" t="s">
        <v>76</v>
      </c>
      <c r="AY232" s="20" t="s">
        <v>154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20" t="s">
        <v>76</v>
      </c>
      <c r="BK232" s="221">
        <f>ROUND(I232*H232,2)</f>
        <v>0</v>
      </c>
      <c r="BL232" s="20" t="s">
        <v>160</v>
      </c>
      <c r="BM232" s="220" t="s">
        <v>1935</v>
      </c>
    </row>
    <row r="233" s="2" customFormat="1">
      <c r="A233" s="41"/>
      <c r="B233" s="42"/>
      <c r="C233" s="43"/>
      <c r="D233" s="222" t="s">
        <v>162</v>
      </c>
      <c r="E233" s="43"/>
      <c r="F233" s="223" t="s">
        <v>1934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162</v>
      </c>
      <c r="AU233" s="20" t="s">
        <v>76</v>
      </c>
    </row>
    <row r="234" s="2" customFormat="1">
      <c r="A234" s="41"/>
      <c r="B234" s="42"/>
      <c r="C234" s="43"/>
      <c r="D234" s="222" t="s">
        <v>163</v>
      </c>
      <c r="E234" s="43"/>
      <c r="F234" s="227" t="s">
        <v>1081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163</v>
      </c>
      <c r="AU234" s="20" t="s">
        <v>76</v>
      </c>
    </row>
    <row r="235" s="2" customFormat="1">
      <c r="A235" s="41"/>
      <c r="B235" s="42"/>
      <c r="C235" s="43"/>
      <c r="D235" s="222" t="s">
        <v>217</v>
      </c>
      <c r="E235" s="43"/>
      <c r="F235" s="227" t="s">
        <v>1082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217</v>
      </c>
      <c r="AU235" s="20" t="s">
        <v>76</v>
      </c>
    </row>
    <row r="236" s="2" customFormat="1" ht="16.5" customHeight="1">
      <c r="A236" s="41"/>
      <c r="B236" s="42"/>
      <c r="C236" s="209" t="s">
        <v>7</v>
      </c>
      <c r="D236" s="209" t="s">
        <v>155</v>
      </c>
      <c r="E236" s="210" t="s">
        <v>450</v>
      </c>
      <c r="F236" s="211" t="s">
        <v>451</v>
      </c>
      <c r="G236" s="212" t="s">
        <v>194</v>
      </c>
      <c r="H236" s="213">
        <v>1</v>
      </c>
      <c r="I236" s="214"/>
      <c r="J236" s="215">
        <f>ROUND(I236*H236,2)</f>
        <v>0</v>
      </c>
      <c r="K236" s="211" t="s">
        <v>159</v>
      </c>
      <c r="L236" s="47"/>
      <c r="M236" s="216" t="s">
        <v>19</v>
      </c>
      <c r="N236" s="217" t="s">
        <v>40</v>
      </c>
      <c r="O236" s="87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0" t="s">
        <v>160</v>
      </c>
      <c r="AT236" s="220" t="s">
        <v>155</v>
      </c>
      <c r="AU236" s="220" t="s">
        <v>76</v>
      </c>
      <c r="AY236" s="20" t="s">
        <v>154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20" t="s">
        <v>76</v>
      </c>
      <c r="BK236" s="221">
        <f>ROUND(I236*H236,2)</f>
        <v>0</v>
      </c>
      <c r="BL236" s="20" t="s">
        <v>160</v>
      </c>
      <c r="BM236" s="220" t="s">
        <v>1936</v>
      </c>
    </row>
    <row r="237" s="2" customFormat="1">
      <c r="A237" s="41"/>
      <c r="B237" s="42"/>
      <c r="C237" s="43"/>
      <c r="D237" s="222" t="s">
        <v>162</v>
      </c>
      <c r="E237" s="43"/>
      <c r="F237" s="223" t="s">
        <v>451</v>
      </c>
      <c r="G237" s="43"/>
      <c r="H237" s="43"/>
      <c r="I237" s="224"/>
      <c r="J237" s="43"/>
      <c r="K237" s="43"/>
      <c r="L237" s="47"/>
      <c r="M237" s="225"/>
      <c r="N237" s="226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162</v>
      </c>
      <c r="AU237" s="20" t="s">
        <v>76</v>
      </c>
    </row>
    <row r="238" s="2" customFormat="1">
      <c r="A238" s="41"/>
      <c r="B238" s="42"/>
      <c r="C238" s="43"/>
      <c r="D238" s="222" t="s">
        <v>163</v>
      </c>
      <c r="E238" s="43"/>
      <c r="F238" s="227" t="s">
        <v>1084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163</v>
      </c>
      <c r="AU238" s="20" t="s">
        <v>76</v>
      </c>
    </row>
    <row r="239" s="2" customFormat="1">
      <c r="A239" s="41"/>
      <c r="B239" s="42"/>
      <c r="C239" s="43"/>
      <c r="D239" s="222" t="s">
        <v>217</v>
      </c>
      <c r="E239" s="43"/>
      <c r="F239" s="227" t="s">
        <v>1085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217</v>
      </c>
      <c r="AU239" s="20" t="s">
        <v>76</v>
      </c>
    </row>
    <row r="240" s="2" customFormat="1" ht="16.5" customHeight="1">
      <c r="A240" s="41"/>
      <c r="B240" s="42"/>
      <c r="C240" s="209" t="s">
        <v>254</v>
      </c>
      <c r="D240" s="209" t="s">
        <v>155</v>
      </c>
      <c r="E240" s="210" t="s">
        <v>454</v>
      </c>
      <c r="F240" s="211" t="s">
        <v>455</v>
      </c>
      <c r="G240" s="212" t="s">
        <v>346</v>
      </c>
      <c r="H240" s="213">
        <v>40</v>
      </c>
      <c r="I240" s="214"/>
      <c r="J240" s="215">
        <f>ROUND(I240*H240,2)</f>
        <v>0</v>
      </c>
      <c r="K240" s="211" t="s">
        <v>159</v>
      </c>
      <c r="L240" s="47"/>
      <c r="M240" s="216" t="s">
        <v>19</v>
      </c>
      <c r="N240" s="217" t="s">
        <v>40</v>
      </c>
      <c r="O240" s="87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0" t="s">
        <v>160</v>
      </c>
      <c r="AT240" s="220" t="s">
        <v>155</v>
      </c>
      <c r="AU240" s="220" t="s">
        <v>76</v>
      </c>
      <c r="AY240" s="20" t="s">
        <v>154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20" t="s">
        <v>76</v>
      </c>
      <c r="BK240" s="221">
        <f>ROUND(I240*H240,2)</f>
        <v>0</v>
      </c>
      <c r="BL240" s="20" t="s">
        <v>160</v>
      </c>
      <c r="BM240" s="220" t="s">
        <v>1937</v>
      </c>
    </row>
    <row r="241" s="2" customFormat="1">
      <c r="A241" s="41"/>
      <c r="B241" s="42"/>
      <c r="C241" s="43"/>
      <c r="D241" s="222" t="s">
        <v>162</v>
      </c>
      <c r="E241" s="43"/>
      <c r="F241" s="223" t="s">
        <v>455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162</v>
      </c>
      <c r="AU241" s="20" t="s">
        <v>76</v>
      </c>
    </row>
    <row r="242" s="2" customFormat="1">
      <c r="A242" s="41"/>
      <c r="B242" s="42"/>
      <c r="C242" s="43"/>
      <c r="D242" s="222" t="s">
        <v>163</v>
      </c>
      <c r="E242" s="43"/>
      <c r="F242" s="227" t="s">
        <v>1785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163</v>
      </c>
      <c r="AU242" s="20" t="s">
        <v>76</v>
      </c>
    </row>
    <row r="243" s="2" customFormat="1">
      <c r="A243" s="41"/>
      <c r="B243" s="42"/>
      <c r="C243" s="43"/>
      <c r="D243" s="222" t="s">
        <v>217</v>
      </c>
      <c r="E243" s="43"/>
      <c r="F243" s="227" t="s">
        <v>1786</v>
      </c>
      <c r="G243" s="43"/>
      <c r="H243" s="43"/>
      <c r="I243" s="224"/>
      <c r="J243" s="43"/>
      <c r="K243" s="43"/>
      <c r="L243" s="47"/>
      <c r="M243" s="225"/>
      <c r="N243" s="226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217</v>
      </c>
      <c r="AU243" s="20" t="s">
        <v>76</v>
      </c>
    </row>
    <row r="244" s="2" customFormat="1" ht="16.5" customHeight="1">
      <c r="A244" s="41"/>
      <c r="B244" s="42"/>
      <c r="C244" s="209" t="s">
        <v>286</v>
      </c>
      <c r="D244" s="209" t="s">
        <v>155</v>
      </c>
      <c r="E244" s="210" t="s">
        <v>458</v>
      </c>
      <c r="F244" s="211" t="s">
        <v>459</v>
      </c>
      <c r="G244" s="212" t="s">
        <v>346</v>
      </c>
      <c r="H244" s="213">
        <v>40</v>
      </c>
      <c r="I244" s="214"/>
      <c r="J244" s="215">
        <f>ROUND(I244*H244,2)</f>
        <v>0</v>
      </c>
      <c r="K244" s="211" t="s">
        <v>159</v>
      </c>
      <c r="L244" s="47"/>
      <c r="M244" s="216" t="s">
        <v>19</v>
      </c>
      <c r="N244" s="217" t="s">
        <v>40</v>
      </c>
      <c r="O244" s="87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0" t="s">
        <v>160</v>
      </c>
      <c r="AT244" s="220" t="s">
        <v>155</v>
      </c>
      <c r="AU244" s="220" t="s">
        <v>76</v>
      </c>
      <c r="AY244" s="20" t="s">
        <v>154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20" t="s">
        <v>76</v>
      </c>
      <c r="BK244" s="221">
        <f>ROUND(I244*H244,2)</f>
        <v>0</v>
      </c>
      <c r="BL244" s="20" t="s">
        <v>160</v>
      </c>
      <c r="BM244" s="220" t="s">
        <v>1938</v>
      </c>
    </row>
    <row r="245" s="2" customFormat="1">
      <c r="A245" s="41"/>
      <c r="B245" s="42"/>
      <c r="C245" s="43"/>
      <c r="D245" s="222" t="s">
        <v>162</v>
      </c>
      <c r="E245" s="43"/>
      <c r="F245" s="223" t="s">
        <v>459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162</v>
      </c>
      <c r="AU245" s="20" t="s">
        <v>76</v>
      </c>
    </row>
    <row r="246" s="2" customFormat="1">
      <c r="A246" s="41"/>
      <c r="B246" s="42"/>
      <c r="C246" s="43"/>
      <c r="D246" s="222" t="s">
        <v>163</v>
      </c>
      <c r="E246" s="43"/>
      <c r="F246" s="227" t="s">
        <v>1939</v>
      </c>
      <c r="G246" s="43"/>
      <c r="H246" s="43"/>
      <c r="I246" s="224"/>
      <c r="J246" s="43"/>
      <c r="K246" s="43"/>
      <c r="L246" s="47"/>
      <c r="M246" s="225"/>
      <c r="N246" s="22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163</v>
      </c>
      <c r="AU246" s="20" t="s">
        <v>76</v>
      </c>
    </row>
    <row r="247" s="2" customFormat="1">
      <c r="A247" s="41"/>
      <c r="B247" s="42"/>
      <c r="C247" s="43"/>
      <c r="D247" s="222" t="s">
        <v>217</v>
      </c>
      <c r="E247" s="43"/>
      <c r="F247" s="227" t="s">
        <v>1940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217</v>
      </c>
      <c r="AU247" s="20" t="s">
        <v>76</v>
      </c>
    </row>
    <row r="248" s="2" customFormat="1" ht="16.5" customHeight="1">
      <c r="A248" s="41"/>
      <c r="B248" s="42"/>
      <c r="C248" s="209" t="s">
        <v>324</v>
      </c>
      <c r="D248" s="209" t="s">
        <v>155</v>
      </c>
      <c r="E248" s="210" t="s">
        <v>1086</v>
      </c>
      <c r="F248" s="211" t="s">
        <v>1087</v>
      </c>
      <c r="G248" s="212" t="s">
        <v>346</v>
      </c>
      <c r="H248" s="213">
        <v>24</v>
      </c>
      <c r="I248" s="214"/>
      <c r="J248" s="215">
        <f>ROUND(I248*H248,2)</f>
        <v>0</v>
      </c>
      <c r="K248" s="211" t="s">
        <v>159</v>
      </c>
      <c r="L248" s="47"/>
      <c r="M248" s="216" t="s">
        <v>19</v>
      </c>
      <c r="N248" s="217" t="s">
        <v>40</v>
      </c>
      <c r="O248" s="87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0" t="s">
        <v>160</v>
      </c>
      <c r="AT248" s="220" t="s">
        <v>155</v>
      </c>
      <c r="AU248" s="220" t="s">
        <v>76</v>
      </c>
      <c r="AY248" s="20" t="s">
        <v>154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20" t="s">
        <v>76</v>
      </c>
      <c r="BK248" s="221">
        <f>ROUND(I248*H248,2)</f>
        <v>0</v>
      </c>
      <c r="BL248" s="20" t="s">
        <v>160</v>
      </c>
      <c r="BM248" s="220" t="s">
        <v>1941</v>
      </c>
    </row>
    <row r="249" s="2" customFormat="1">
      <c r="A249" s="41"/>
      <c r="B249" s="42"/>
      <c r="C249" s="43"/>
      <c r="D249" s="222" t="s">
        <v>162</v>
      </c>
      <c r="E249" s="43"/>
      <c r="F249" s="223" t="s">
        <v>1087</v>
      </c>
      <c r="G249" s="43"/>
      <c r="H249" s="43"/>
      <c r="I249" s="224"/>
      <c r="J249" s="43"/>
      <c r="K249" s="43"/>
      <c r="L249" s="47"/>
      <c r="M249" s="225"/>
      <c r="N249" s="226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162</v>
      </c>
      <c r="AU249" s="20" t="s">
        <v>76</v>
      </c>
    </row>
    <row r="250" s="2" customFormat="1">
      <c r="A250" s="41"/>
      <c r="B250" s="42"/>
      <c r="C250" s="43"/>
      <c r="D250" s="222" t="s">
        <v>163</v>
      </c>
      <c r="E250" s="43"/>
      <c r="F250" s="227" t="s">
        <v>1089</v>
      </c>
      <c r="G250" s="43"/>
      <c r="H250" s="43"/>
      <c r="I250" s="224"/>
      <c r="J250" s="43"/>
      <c r="K250" s="43"/>
      <c r="L250" s="47"/>
      <c r="M250" s="225"/>
      <c r="N250" s="22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163</v>
      </c>
      <c r="AU250" s="20" t="s">
        <v>76</v>
      </c>
    </row>
    <row r="251" s="2" customFormat="1">
      <c r="A251" s="41"/>
      <c r="B251" s="42"/>
      <c r="C251" s="43"/>
      <c r="D251" s="222" t="s">
        <v>217</v>
      </c>
      <c r="E251" s="43"/>
      <c r="F251" s="227" t="s">
        <v>1090</v>
      </c>
      <c r="G251" s="43"/>
      <c r="H251" s="43"/>
      <c r="I251" s="224"/>
      <c r="J251" s="43"/>
      <c r="K251" s="43"/>
      <c r="L251" s="47"/>
      <c r="M251" s="225"/>
      <c r="N251" s="22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217</v>
      </c>
      <c r="AU251" s="20" t="s">
        <v>76</v>
      </c>
    </row>
    <row r="252" s="2" customFormat="1" ht="16.5" customHeight="1">
      <c r="A252" s="41"/>
      <c r="B252" s="42"/>
      <c r="C252" s="209" t="s">
        <v>291</v>
      </c>
      <c r="D252" s="209" t="s">
        <v>155</v>
      </c>
      <c r="E252" s="210" t="s">
        <v>466</v>
      </c>
      <c r="F252" s="211" t="s">
        <v>467</v>
      </c>
      <c r="G252" s="212" t="s">
        <v>346</v>
      </c>
      <c r="H252" s="213">
        <v>24</v>
      </c>
      <c r="I252" s="214"/>
      <c r="J252" s="215">
        <f>ROUND(I252*H252,2)</f>
        <v>0</v>
      </c>
      <c r="K252" s="211" t="s">
        <v>159</v>
      </c>
      <c r="L252" s="47"/>
      <c r="M252" s="216" t="s">
        <v>19</v>
      </c>
      <c r="N252" s="217" t="s">
        <v>40</v>
      </c>
      <c r="O252" s="87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0" t="s">
        <v>160</v>
      </c>
      <c r="AT252" s="220" t="s">
        <v>155</v>
      </c>
      <c r="AU252" s="220" t="s">
        <v>76</v>
      </c>
      <c r="AY252" s="20" t="s">
        <v>154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20" t="s">
        <v>76</v>
      </c>
      <c r="BK252" s="221">
        <f>ROUND(I252*H252,2)</f>
        <v>0</v>
      </c>
      <c r="BL252" s="20" t="s">
        <v>160</v>
      </c>
      <c r="BM252" s="220" t="s">
        <v>1942</v>
      </c>
    </row>
    <row r="253" s="2" customFormat="1">
      <c r="A253" s="41"/>
      <c r="B253" s="42"/>
      <c r="C253" s="43"/>
      <c r="D253" s="222" t="s">
        <v>162</v>
      </c>
      <c r="E253" s="43"/>
      <c r="F253" s="223" t="s">
        <v>467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162</v>
      </c>
      <c r="AU253" s="20" t="s">
        <v>76</v>
      </c>
    </row>
    <row r="254" s="2" customFormat="1">
      <c r="A254" s="41"/>
      <c r="B254" s="42"/>
      <c r="C254" s="43"/>
      <c r="D254" s="222" t="s">
        <v>163</v>
      </c>
      <c r="E254" s="43"/>
      <c r="F254" s="227" t="s">
        <v>1943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163</v>
      </c>
      <c r="AU254" s="20" t="s">
        <v>76</v>
      </c>
    </row>
    <row r="255" s="2" customFormat="1">
      <c r="A255" s="41"/>
      <c r="B255" s="42"/>
      <c r="C255" s="43"/>
      <c r="D255" s="222" t="s">
        <v>217</v>
      </c>
      <c r="E255" s="43"/>
      <c r="F255" s="227" t="s">
        <v>1944</v>
      </c>
      <c r="G255" s="43"/>
      <c r="H255" s="43"/>
      <c r="I255" s="224"/>
      <c r="J255" s="43"/>
      <c r="K255" s="43"/>
      <c r="L255" s="47"/>
      <c r="M255" s="225"/>
      <c r="N255" s="22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217</v>
      </c>
      <c r="AU255" s="20" t="s">
        <v>76</v>
      </c>
    </row>
    <row r="256" s="2" customFormat="1" ht="16.5" customHeight="1">
      <c r="A256" s="41"/>
      <c r="B256" s="42"/>
      <c r="C256" s="209" t="s">
        <v>307</v>
      </c>
      <c r="D256" s="209" t="s">
        <v>155</v>
      </c>
      <c r="E256" s="210" t="s">
        <v>1945</v>
      </c>
      <c r="F256" s="211" t="s">
        <v>1946</v>
      </c>
      <c r="G256" s="212" t="s">
        <v>346</v>
      </c>
      <c r="H256" s="213">
        <v>8</v>
      </c>
      <c r="I256" s="214"/>
      <c r="J256" s="215">
        <f>ROUND(I256*H256,2)</f>
        <v>0</v>
      </c>
      <c r="K256" s="211" t="s">
        <v>159</v>
      </c>
      <c r="L256" s="47"/>
      <c r="M256" s="216" t="s">
        <v>19</v>
      </c>
      <c r="N256" s="217" t="s">
        <v>40</v>
      </c>
      <c r="O256" s="87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0" t="s">
        <v>160</v>
      </c>
      <c r="AT256" s="220" t="s">
        <v>155</v>
      </c>
      <c r="AU256" s="220" t="s">
        <v>76</v>
      </c>
      <c r="AY256" s="20" t="s">
        <v>154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0" t="s">
        <v>76</v>
      </c>
      <c r="BK256" s="221">
        <f>ROUND(I256*H256,2)</f>
        <v>0</v>
      </c>
      <c r="BL256" s="20" t="s">
        <v>160</v>
      </c>
      <c r="BM256" s="220" t="s">
        <v>1947</v>
      </c>
    </row>
    <row r="257" s="2" customFormat="1">
      <c r="A257" s="41"/>
      <c r="B257" s="42"/>
      <c r="C257" s="43"/>
      <c r="D257" s="222" t="s">
        <v>162</v>
      </c>
      <c r="E257" s="43"/>
      <c r="F257" s="223" t="s">
        <v>1946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162</v>
      </c>
      <c r="AU257" s="20" t="s">
        <v>76</v>
      </c>
    </row>
    <row r="258" s="2" customFormat="1">
      <c r="A258" s="41"/>
      <c r="B258" s="42"/>
      <c r="C258" s="43"/>
      <c r="D258" s="222" t="s">
        <v>163</v>
      </c>
      <c r="E258" s="43"/>
      <c r="F258" s="227" t="s">
        <v>1948</v>
      </c>
      <c r="G258" s="43"/>
      <c r="H258" s="43"/>
      <c r="I258" s="224"/>
      <c r="J258" s="43"/>
      <c r="K258" s="43"/>
      <c r="L258" s="47"/>
      <c r="M258" s="225"/>
      <c r="N258" s="22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163</v>
      </c>
      <c r="AU258" s="20" t="s">
        <v>76</v>
      </c>
    </row>
    <row r="259" s="2" customFormat="1">
      <c r="A259" s="41"/>
      <c r="B259" s="42"/>
      <c r="C259" s="43"/>
      <c r="D259" s="222" t="s">
        <v>217</v>
      </c>
      <c r="E259" s="43"/>
      <c r="F259" s="227" t="s">
        <v>1949</v>
      </c>
      <c r="G259" s="43"/>
      <c r="H259" s="43"/>
      <c r="I259" s="224"/>
      <c r="J259" s="43"/>
      <c r="K259" s="43"/>
      <c r="L259" s="47"/>
      <c r="M259" s="225"/>
      <c r="N259" s="226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217</v>
      </c>
      <c r="AU259" s="20" t="s">
        <v>76</v>
      </c>
    </row>
    <row r="260" s="2" customFormat="1" ht="16.5" customHeight="1">
      <c r="A260" s="41"/>
      <c r="B260" s="42"/>
      <c r="C260" s="209" t="s">
        <v>359</v>
      </c>
      <c r="D260" s="209" t="s">
        <v>155</v>
      </c>
      <c r="E260" s="210" t="s">
        <v>1950</v>
      </c>
      <c r="F260" s="211" t="s">
        <v>1951</v>
      </c>
      <c r="G260" s="212" t="s">
        <v>170</v>
      </c>
      <c r="H260" s="213">
        <v>120</v>
      </c>
      <c r="I260" s="214"/>
      <c r="J260" s="215">
        <f>ROUND(I260*H260,2)</f>
        <v>0</v>
      </c>
      <c r="K260" s="211" t="s">
        <v>159</v>
      </c>
      <c r="L260" s="47"/>
      <c r="M260" s="216" t="s">
        <v>19</v>
      </c>
      <c r="N260" s="217" t="s">
        <v>40</v>
      </c>
      <c r="O260" s="87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0" t="s">
        <v>160</v>
      </c>
      <c r="AT260" s="220" t="s">
        <v>155</v>
      </c>
      <c r="AU260" s="220" t="s">
        <v>76</v>
      </c>
      <c r="AY260" s="20" t="s">
        <v>154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20" t="s">
        <v>76</v>
      </c>
      <c r="BK260" s="221">
        <f>ROUND(I260*H260,2)</f>
        <v>0</v>
      </c>
      <c r="BL260" s="20" t="s">
        <v>160</v>
      </c>
      <c r="BM260" s="220" t="s">
        <v>1952</v>
      </c>
    </row>
    <row r="261" s="2" customFormat="1">
      <c r="A261" s="41"/>
      <c r="B261" s="42"/>
      <c r="C261" s="43"/>
      <c r="D261" s="222" t="s">
        <v>162</v>
      </c>
      <c r="E261" s="43"/>
      <c r="F261" s="223" t="s">
        <v>1951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162</v>
      </c>
      <c r="AU261" s="20" t="s">
        <v>76</v>
      </c>
    </row>
    <row r="262" s="2" customFormat="1">
      <c r="A262" s="41"/>
      <c r="B262" s="42"/>
      <c r="C262" s="43"/>
      <c r="D262" s="222" t="s">
        <v>163</v>
      </c>
      <c r="E262" s="43"/>
      <c r="F262" s="227" t="s">
        <v>1953</v>
      </c>
      <c r="G262" s="43"/>
      <c r="H262" s="43"/>
      <c r="I262" s="224"/>
      <c r="J262" s="43"/>
      <c r="K262" s="43"/>
      <c r="L262" s="47"/>
      <c r="M262" s="225"/>
      <c r="N262" s="22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163</v>
      </c>
      <c r="AU262" s="20" t="s">
        <v>76</v>
      </c>
    </row>
    <row r="263" s="2" customFormat="1">
      <c r="A263" s="41"/>
      <c r="B263" s="42"/>
      <c r="C263" s="43"/>
      <c r="D263" s="222" t="s">
        <v>217</v>
      </c>
      <c r="E263" s="43"/>
      <c r="F263" s="227" t="s">
        <v>1954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217</v>
      </c>
      <c r="AU263" s="20" t="s">
        <v>76</v>
      </c>
    </row>
    <row r="264" s="2" customFormat="1" ht="16.5" customHeight="1">
      <c r="A264" s="41"/>
      <c r="B264" s="42"/>
      <c r="C264" s="209" t="s">
        <v>542</v>
      </c>
      <c r="D264" s="209" t="s">
        <v>155</v>
      </c>
      <c r="E264" s="210" t="s">
        <v>1955</v>
      </c>
      <c r="F264" s="211" t="s">
        <v>1956</v>
      </c>
      <c r="G264" s="212" t="s">
        <v>194</v>
      </c>
      <c r="H264" s="213">
        <v>2</v>
      </c>
      <c r="I264" s="214"/>
      <c r="J264" s="215">
        <f>ROUND(I264*H264,2)</f>
        <v>0</v>
      </c>
      <c r="K264" s="211" t="s">
        <v>159</v>
      </c>
      <c r="L264" s="47"/>
      <c r="M264" s="216" t="s">
        <v>19</v>
      </c>
      <c r="N264" s="217" t="s">
        <v>40</v>
      </c>
      <c r="O264" s="87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0" t="s">
        <v>160</v>
      </c>
      <c r="AT264" s="220" t="s">
        <v>155</v>
      </c>
      <c r="AU264" s="220" t="s">
        <v>76</v>
      </c>
      <c r="AY264" s="20" t="s">
        <v>154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20" t="s">
        <v>76</v>
      </c>
      <c r="BK264" s="221">
        <f>ROUND(I264*H264,2)</f>
        <v>0</v>
      </c>
      <c r="BL264" s="20" t="s">
        <v>160</v>
      </c>
      <c r="BM264" s="220" t="s">
        <v>1957</v>
      </c>
    </row>
    <row r="265" s="2" customFormat="1">
      <c r="A265" s="41"/>
      <c r="B265" s="42"/>
      <c r="C265" s="43"/>
      <c r="D265" s="222" t="s">
        <v>162</v>
      </c>
      <c r="E265" s="43"/>
      <c r="F265" s="223" t="s">
        <v>1956</v>
      </c>
      <c r="G265" s="43"/>
      <c r="H265" s="43"/>
      <c r="I265" s="224"/>
      <c r="J265" s="43"/>
      <c r="K265" s="43"/>
      <c r="L265" s="47"/>
      <c r="M265" s="225"/>
      <c r="N265" s="22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162</v>
      </c>
      <c r="AU265" s="20" t="s">
        <v>76</v>
      </c>
    </row>
    <row r="266" s="2" customFormat="1">
      <c r="A266" s="41"/>
      <c r="B266" s="42"/>
      <c r="C266" s="43"/>
      <c r="D266" s="222" t="s">
        <v>163</v>
      </c>
      <c r="E266" s="43"/>
      <c r="F266" s="227" t="s">
        <v>1958</v>
      </c>
      <c r="G266" s="43"/>
      <c r="H266" s="43"/>
      <c r="I266" s="224"/>
      <c r="J266" s="43"/>
      <c r="K266" s="43"/>
      <c r="L266" s="47"/>
      <c r="M266" s="225"/>
      <c r="N266" s="226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163</v>
      </c>
      <c r="AU266" s="20" t="s">
        <v>76</v>
      </c>
    </row>
    <row r="267" s="2" customFormat="1">
      <c r="A267" s="41"/>
      <c r="B267" s="42"/>
      <c r="C267" s="43"/>
      <c r="D267" s="222" t="s">
        <v>217</v>
      </c>
      <c r="E267" s="43"/>
      <c r="F267" s="227" t="s">
        <v>1959</v>
      </c>
      <c r="G267" s="43"/>
      <c r="H267" s="43"/>
      <c r="I267" s="224"/>
      <c r="J267" s="43"/>
      <c r="K267" s="43"/>
      <c r="L267" s="47"/>
      <c r="M267" s="225"/>
      <c r="N267" s="226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217</v>
      </c>
      <c r="AU267" s="20" t="s">
        <v>76</v>
      </c>
    </row>
    <row r="268" s="2" customFormat="1" ht="16.5" customHeight="1">
      <c r="A268" s="41"/>
      <c r="B268" s="42"/>
      <c r="C268" s="209" t="s">
        <v>364</v>
      </c>
      <c r="D268" s="209" t="s">
        <v>155</v>
      </c>
      <c r="E268" s="210" t="s">
        <v>1960</v>
      </c>
      <c r="F268" s="211" t="s">
        <v>1961</v>
      </c>
      <c r="G268" s="212" t="s">
        <v>194</v>
      </c>
      <c r="H268" s="213">
        <v>2</v>
      </c>
      <c r="I268" s="214"/>
      <c r="J268" s="215">
        <f>ROUND(I268*H268,2)</f>
        <v>0</v>
      </c>
      <c r="K268" s="211" t="s">
        <v>159</v>
      </c>
      <c r="L268" s="47"/>
      <c r="M268" s="216" t="s">
        <v>19</v>
      </c>
      <c r="N268" s="217" t="s">
        <v>40</v>
      </c>
      <c r="O268" s="87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0" t="s">
        <v>160</v>
      </c>
      <c r="AT268" s="220" t="s">
        <v>155</v>
      </c>
      <c r="AU268" s="220" t="s">
        <v>76</v>
      </c>
      <c r="AY268" s="20" t="s">
        <v>154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20" t="s">
        <v>76</v>
      </c>
      <c r="BK268" s="221">
        <f>ROUND(I268*H268,2)</f>
        <v>0</v>
      </c>
      <c r="BL268" s="20" t="s">
        <v>160</v>
      </c>
      <c r="BM268" s="220" t="s">
        <v>1962</v>
      </c>
    </row>
    <row r="269" s="2" customFormat="1">
      <c r="A269" s="41"/>
      <c r="B269" s="42"/>
      <c r="C269" s="43"/>
      <c r="D269" s="222" t="s">
        <v>162</v>
      </c>
      <c r="E269" s="43"/>
      <c r="F269" s="223" t="s">
        <v>1961</v>
      </c>
      <c r="G269" s="43"/>
      <c r="H269" s="43"/>
      <c r="I269" s="224"/>
      <c r="J269" s="43"/>
      <c r="K269" s="43"/>
      <c r="L269" s="47"/>
      <c r="M269" s="225"/>
      <c r="N269" s="226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162</v>
      </c>
      <c r="AU269" s="20" t="s">
        <v>76</v>
      </c>
    </row>
    <row r="270" s="2" customFormat="1">
      <c r="A270" s="41"/>
      <c r="B270" s="42"/>
      <c r="C270" s="43"/>
      <c r="D270" s="222" t="s">
        <v>163</v>
      </c>
      <c r="E270" s="43"/>
      <c r="F270" s="227" t="s">
        <v>1963</v>
      </c>
      <c r="G270" s="43"/>
      <c r="H270" s="43"/>
      <c r="I270" s="224"/>
      <c r="J270" s="43"/>
      <c r="K270" s="43"/>
      <c r="L270" s="47"/>
      <c r="M270" s="225"/>
      <c r="N270" s="226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163</v>
      </c>
      <c r="AU270" s="20" t="s">
        <v>76</v>
      </c>
    </row>
    <row r="271" s="2" customFormat="1">
      <c r="A271" s="41"/>
      <c r="B271" s="42"/>
      <c r="C271" s="43"/>
      <c r="D271" s="222" t="s">
        <v>217</v>
      </c>
      <c r="E271" s="43"/>
      <c r="F271" s="227" t="s">
        <v>1964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217</v>
      </c>
      <c r="AU271" s="20" t="s">
        <v>76</v>
      </c>
    </row>
    <row r="272" s="2" customFormat="1" ht="16.5" customHeight="1">
      <c r="A272" s="41"/>
      <c r="B272" s="42"/>
      <c r="C272" s="209" t="s">
        <v>369</v>
      </c>
      <c r="D272" s="209" t="s">
        <v>155</v>
      </c>
      <c r="E272" s="210" t="s">
        <v>1965</v>
      </c>
      <c r="F272" s="211" t="s">
        <v>1966</v>
      </c>
      <c r="G272" s="212" t="s">
        <v>194</v>
      </c>
      <c r="H272" s="213">
        <v>2</v>
      </c>
      <c r="I272" s="214"/>
      <c r="J272" s="215">
        <f>ROUND(I272*H272,2)</f>
        <v>0</v>
      </c>
      <c r="K272" s="211" t="s">
        <v>159</v>
      </c>
      <c r="L272" s="47"/>
      <c r="M272" s="216" t="s">
        <v>19</v>
      </c>
      <c r="N272" s="217" t="s">
        <v>40</v>
      </c>
      <c r="O272" s="87"/>
      <c r="P272" s="218">
        <f>O272*H272</f>
        <v>0</v>
      </c>
      <c r="Q272" s="218">
        <v>0</v>
      </c>
      <c r="R272" s="218">
        <f>Q272*H272</f>
        <v>0</v>
      </c>
      <c r="S272" s="218">
        <v>0</v>
      </c>
      <c r="T272" s="219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0" t="s">
        <v>160</v>
      </c>
      <c r="AT272" s="220" t="s">
        <v>155</v>
      </c>
      <c r="AU272" s="220" t="s">
        <v>76</v>
      </c>
      <c r="AY272" s="20" t="s">
        <v>154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20" t="s">
        <v>76</v>
      </c>
      <c r="BK272" s="221">
        <f>ROUND(I272*H272,2)</f>
        <v>0</v>
      </c>
      <c r="BL272" s="20" t="s">
        <v>160</v>
      </c>
      <c r="BM272" s="220" t="s">
        <v>1967</v>
      </c>
    </row>
    <row r="273" s="2" customFormat="1">
      <c r="A273" s="41"/>
      <c r="B273" s="42"/>
      <c r="C273" s="43"/>
      <c r="D273" s="222" t="s">
        <v>162</v>
      </c>
      <c r="E273" s="43"/>
      <c r="F273" s="223" t="s">
        <v>1966</v>
      </c>
      <c r="G273" s="43"/>
      <c r="H273" s="43"/>
      <c r="I273" s="224"/>
      <c r="J273" s="43"/>
      <c r="K273" s="43"/>
      <c r="L273" s="47"/>
      <c r="M273" s="225"/>
      <c r="N273" s="226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162</v>
      </c>
      <c r="AU273" s="20" t="s">
        <v>76</v>
      </c>
    </row>
    <row r="274" s="2" customFormat="1">
      <c r="A274" s="41"/>
      <c r="B274" s="42"/>
      <c r="C274" s="43"/>
      <c r="D274" s="222" t="s">
        <v>163</v>
      </c>
      <c r="E274" s="43"/>
      <c r="F274" s="227" t="s">
        <v>1968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163</v>
      </c>
      <c r="AU274" s="20" t="s">
        <v>76</v>
      </c>
    </row>
    <row r="275" s="2" customFormat="1">
      <c r="A275" s="41"/>
      <c r="B275" s="42"/>
      <c r="C275" s="43"/>
      <c r="D275" s="222" t="s">
        <v>217</v>
      </c>
      <c r="E275" s="43"/>
      <c r="F275" s="227" t="s">
        <v>1969</v>
      </c>
      <c r="G275" s="43"/>
      <c r="H275" s="43"/>
      <c r="I275" s="224"/>
      <c r="J275" s="43"/>
      <c r="K275" s="43"/>
      <c r="L275" s="47"/>
      <c r="M275" s="239"/>
      <c r="N275" s="240"/>
      <c r="O275" s="241"/>
      <c r="P275" s="241"/>
      <c r="Q275" s="241"/>
      <c r="R275" s="241"/>
      <c r="S275" s="241"/>
      <c r="T275" s="242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217</v>
      </c>
      <c r="AU275" s="20" t="s">
        <v>76</v>
      </c>
    </row>
    <row r="276" s="2" customFormat="1" ht="6.96" customHeight="1">
      <c r="A276" s="41"/>
      <c r="B276" s="62"/>
      <c r="C276" s="63"/>
      <c r="D276" s="63"/>
      <c r="E276" s="63"/>
      <c r="F276" s="63"/>
      <c r="G276" s="63"/>
      <c r="H276" s="63"/>
      <c r="I276" s="63"/>
      <c r="J276" s="63"/>
      <c r="K276" s="63"/>
      <c r="L276" s="47"/>
      <c r="M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</row>
  </sheetData>
  <sheetProtection sheet="1" autoFilter="0" formatColumns="0" formatRows="0" objects="1" scenarios="1" spinCount="100000" saltValue="zHvyVboQWcVTAvUEQF5Y2BqakjAcw2OA9IbdxDbN/ydAf339WbX0Bi26LMG5uYXHqZ9XDc47Py/okIxVj8omOA==" hashValue="FHo3WXmKRZGrgsycSeTdx3wWyvLZcjHlDMZX2XW/E0ZzEhBxvebl/vblfz7bPAG28YzgbAi+2hNR8KS9QhQf8A==" algorithmName="SHA-512" password="CC35"/>
  <autoFilter ref="C87:K2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127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9" t="s">
        <v>1970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0" t="str">
        <f>'Rekapitulace stavby'!AN8</f>
        <v>30. 4. 2025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19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22</v>
      </c>
      <c r="F15" s="41"/>
      <c r="G15" s="41"/>
      <c r="H15" s="41"/>
      <c r="I15" s="146" t="s">
        <v>27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28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27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30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22</v>
      </c>
      <c r="F21" s="41"/>
      <c r="G21" s="41"/>
      <c r="H21" s="41"/>
      <c r="I21" s="146" t="s">
        <v>27</v>
      </c>
      <c r="J21" s="136" t="s">
        <v>19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32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22</v>
      </c>
      <c r="F24" s="41"/>
      <c r="G24" s="41"/>
      <c r="H24" s="41"/>
      <c r="I24" s="146" t="s">
        <v>27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33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35</v>
      </c>
      <c r="E30" s="41"/>
      <c r="F30" s="41"/>
      <c r="G30" s="41"/>
      <c r="H30" s="41"/>
      <c r="I30" s="41"/>
      <c r="J30" s="157">
        <f>ROUND(J81,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37</v>
      </c>
      <c r="G32" s="41"/>
      <c r="H32" s="41"/>
      <c r="I32" s="158" t="s">
        <v>36</v>
      </c>
      <c r="J32" s="158" t="s">
        <v>38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39</v>
      </c>
      <c r="E33" s="146" t="s">
        <v>40</v>
      </c>
      <c r="F33" s="160">
        <f>ROUND((SUM(BE81:BE104)),  2)</f>
        <v>0</v>
      </c>
      <c r="G33" s="41"/>
      <c r="H33" s="41"/>
      <c r="I33" s="161">
        <v>0.20999999999999999</v>
      </c>
      <c r="J33" s="160">
        <f>ROUND(((SUM(BE81:BE104))*I33),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41</v>
      </c>
      <c r="F34" s="160">
        <f>ROUND((SUM(BF81:BF104)),  2)</f>
        <v>0</v>
      </c>
      <c r="G34" s="41"/>
      <c r="H34" s="41"/>
      <c r="I34" s="161">
        <v>0.12</v>
      </c>
      <c r="J34" s="160">
        <f>ROUND(((SUM(BF81:BF104))*I34),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42</v>
      </c>
      <c r="F35" s="160">
        <f>ROUND((SUM(BG81:BG104)),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43</v>
      </c>
      <c r="F36" s="160">
        <f>ROUND((SUM(BH81:BH104)),  2)</f>
        <v>0</v>
      </c>
      <c r="G36" s="41"/>
      <c r="H36" s="41"/>
      <c r="I36" s="161">
        <v>0.12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44</v>
      </c>
      <c r="F37" s="160">
        <f>ROUND((SUM(BI81:BI104)),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45</v>
      </c>
      <c r="E39" s="164"/>
      <c r="F39" s="164"/>
      <c r="G39" s="165" t="s">
        <v>46</v>
      </c>
      <c r="H39" s="166" t="s">
        <v>47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131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ŽST Hrubá Voda - vymístění pracoviště ŘP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127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30. 4. 2025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132</v>
      </c>
      <c r="D57" s="175"/>
      <c r="E57" s="175"/>
      <c r="F57" s="175"/>
      <c r="G57" s="175"/>
      <c r="H57" s="175"/>
      <c r="I57" s="175"/>
      <c r="J57" s="176" t="s">
        <v>133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67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134</v>
      </c>
    </row>
    <row r="60" s="9" customFormat="1" ht="24.96" customHeight="1">
      <c r="A60" s="9"/>
      <c r="B60" s="178"/>
      <c r="C60" s="179"/>
      <c r="D60" s="180" t="s">
        <v>1971</v>
      </c>
      <c r="E60" s="181"/>
      <c r="F60" s="181"/>
      <c r="G60" s="181"/>
      <c r="H60" s="181"/>
      <c r="I60" s="181"/>
      <c r="J60" s="182">
        <f>J82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1972</v>
      </c>
      <c r="E61" s="181"/>
      <c r="F61" s="181"/>
      <c r="G61" s="181"/>
      <c r="H61" s="181"/>
      <c r="I61" s="181"/>
      <c r="J61" s="182">
        <f>J92</f>
        <v>0</v>
      </c>
      <c r="K61" s="179"/>
      <c r="L61" s="18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140</v>
      </c>
      <c r="D68" s="43"/>
      <c r="E68" s="43"/>
      <c r="F68" s="43"/>
      <c r="G68" s="43"/>
      <c r="H68" s="43"/>
      <c r="I68" s="43"/>
      <c r="J68" s="43"/>
      <c r="K68" s="43"/>
      <c r="L68" s="14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3" t="str">
        <f>E7</f>
        <v>ŽST Hrubá Voda - vymístění pracoviště ŘP</v>
      </c>
      <c r="F71" s="35"/>
      <c r="G71" s="35"/>
      <c r="H71" s="35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127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 xml:space="preserve"> </v>
      </c>
      <c r="G75" s="43"/>
      <c r="H75" s="43"/>
      <c r="I75" s="35" t="s">
        <v>23</v>
      </c>
      <c r="J75" s="75" t="str">
        <f>IF(J12="","",J12)</f>
        <v>30. 4. 2025</v>
      </c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25</v>
      </c>
      <c r="D77" s="43"/>
      <c r="E77" s="43"/>
      <c r="F77" s="30" t="str">
        <f>E15</f>
        <v xml:space="preserve"> </v>
      </c>
      <c r="G77" s="43"/>
      <c r="H77" s="43"/>
      <c r="I77" s="35" t="s">
        <v>30</v>
      </c>
      <c r="J77" s="39" t="str">
        <f>E21</f>
        <v xml:space="preserve"> </v>
      </c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28</v>
      </c>
      <c r="D78" s="43"/>
      <c r="E78" s="43"/>
      <c r="F78" s="30" t="str">
        <f>IF(E18="","",E18)</f>
        <v>Vyplň údaj</v>
      </c>
      <c r="G78" s="43"/>
      <c r="H78" s="43"/>
      <c r="I78" s="35" t="s">
        <v>32</v>
      </c>
      <c r="J78" s="39" t="str">
        <f>E24</f>
        <v xml:space="preserve"> </v>
      </c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0" customFormat="1" ht="29.28" customHeight="1">
      <c r="A80" s="184"/>
      <c r="B80" s="185"/>
      <c r="C80" s="186" t="s">
        <v>141</v>
      </c>
      <c r="D80" s="187" t="s">
        <v>54</v>
      </c>
      <c r="E80" s="187" t="s">
        <v>50</v>
      </c>
      <c r="F80" s="187" t="s">
        <v>51</v>
      </c>
      <c r="G80" s="187" t="s">
        <v>142</v>
      </c>
      <c r="H80" s="187" t="s">
        <v>143</v>
      </c>
      <c r="I80" s="187" t="s">
        <v>144</v>
      </c>
      <c r="J80" s="187" t="s">
        <v>133</v>
      </c>
      <c r="K80" s="188" t="s">
        <v>145</v>
      </c>
      <c r="L80" s="189"/>
      <c r="M80" s="95" t="s">
        <v>19</v>
      </c>
      <c r="N80" s="96" t="s">
        <v>39</v>
      </c>
      <c r="O80" s="96" t="s">
        <v>146</v>
      </c>
      <c r="P80" s="96" t="s">
        <v>147</v>
      </c>
      <c r="Q80" s="96" t="s">
        <v>148</v>
      </c>
      <c r="R80" s="96" t="s">
        <v>149</v>
      </c>
      <c r="S80" s="96" t="s">
        <v>150</v>
      </c>
      <c r="T80" s="97" t="s">
        <v>151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41"/>
      <c r="B81" s="42"/>
      <c r="C81" s="102" t="s">
        <v>152</v>
      </c>
      <c r="D81" s="43"/>
      <c r="E81" s="43"/>
      <c r="F81" s="43"/>
      <c r="G81" s="43"/>
      <c r="H81" s="43"/>
      <c r="I81" s="43"/>
      <c r="J81" s="190">
        <f>BK81</f>
        <v>0</v>
      </c>
      <c r="K81" s="43"/>
      <c r="L81" s="47"/>
      <c r="M81" s="98"/>
      <c r="N81" s="191"/>
      <c r="O81" s="99"/>
      <c r="P81" s="192">
        <f>P82+P92</f>
        <v>0</v>
      </c>
      <c r="Q81" s="99"/>
      <c r="R81" s="192">
        <f>R82+R92</f>
        <v>0</v>
      </c>
      <c r="S81" s="99"/>
      <c r="T81" s="193">
        <f>T82+T92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68</v>
      </c>
      <c r="AU81" s="20" t="s">
        <v>134</v>
      </c>
      <c r="BK81" s="194">
        <f>BK82+BK92</f>
        <v>0</v>
      </c>
    </row>
    <row r="82" s="11" customFormat="1" ht="25.92" customHeight="1">
      <c r="A82" s="11"/>
      <c r="B82" s="195"/>
      <c r="C82" s="196"/>
      <c r="D82" s="197" t="s">
        <v>68</v>
      </c>
      <c r="E82" s="198" t="s">
        <v>76</v>
      </c>
      <c r="F82" s="198" t="s">
        <v>1973</v>
      </c>
      <c r="G82" s="196"/>
      <c r="H82" s="196"/>
      <c r="I82" s="199"/>
      <c r="J82" s="200">
        <f>BK82</f>
        <v>0</v>
      </c>
      <c r="K82" s="196"/>
      <c r="L82" s="201"/>
      <c r="M82" s="202"/>
      <c r="N82" s="203"/>
      <c r="O82" s="203"/>
      <c r="P82" s="204">
        <f>SUM(P83:P91)</f>
        <v>0</v>
      </c>
      <c r="Q82" s="203"/>
      <c r="R82" s="204">
        <f>SUM(R83:R91)</f>
        <v>0</v>
      </c>
      <c r="S82" s="203"/>
      <c r="T82" s="205">
        <f>SUM(T83:T91)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6" t="s">
        <v>160</v>
      </c>
      <c r="AT82" s="207" t="s">
        <v>68</v>
      </c>
      <c r="AU82" s="207" t="s">
        <v>69</v>
      </c>
      <c r="AY82" s="206" t="s">
        <v>154</v>
      </c>
      <c r="BK82" s="208">
        <f>SUM(BK83:BK91)</f>
        <v>0</v>
      </c>
    </row>
    <row r="83" s="2" customFormat="1" ht="16.5" customHeight="1">
      <c r="A83" s="41"/>
      <c r="B83" s="42"/>
      <c r="C83" s="209" t="s">
        <v>76</v>
      </c>
      <c r="D83" s="209" t="s">
        <v>155</v>
      </c>
      <c r="E83" s="210" t="s">
        <v>1974</v>
      </c>
      <c r="F83" s="211" t="s">
        <v>1975</v>
      </c>
      <c r="G83" s="212" t="s">
        <v>902</v>
      </c>
      <c r="H83" s="213">
        <v>1</v>
      </c>
      <c r="I83" s="214"/>
      <c r="J83" s="215">
        <f>ROUND(I83*H83,2)</f>
        <v>0</v>
      </c>
      <c r="K83" s="211" t="s">
        <v>322</v>
      </c>
      <c r="L83" s="47"/>
      <c r="M83" s="216" t="s">
        <v>19</v>
      </c>
      <c r="N83" s="217" t="s">
        <v>40</v>
      </c>
      <c r="O83" s="87"/>
      <c r="P83" s="218">
        <f>O83*H83</f>
        <v>0</v>
      </c>
      <c r="Q83" s="218">
        <v>0</v>
      </c>
      <c r="R83" s="218">
        <f>Q83*H83</f>
        <v>0</v>
      </c>
      <c r="S83" s="218">
        <v>0</v>
      </c>
      <c r="T83" s="219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20" t="s">
        <v>160</v>
      </c>
      <c r="AT83" s="220" t="s">
        <v>155</v>
      </c>
      <c r="AU83" s="220" t="s">
        <v>76</v>
      </c>
      <c r="AY83" s="20" t="s">
        <v>154</v>
      </c>
      <c r="BE83" s="221">
        <f>IF(N83="základní",J83,0)</f>
        <v>0</v>
      </c>
      <c r="BF83" s="221">
        <f>IF(N83="snížená",J83,0)</f>
        <v>0</v>
      </c>
      <c r="BG83" s="221">
        <f>IF(N83="zákl. přenesená",J83,0)</f>
        <v>0</v>
      </c>
      <c r="BH83" s="221">
        <f>IF(N83="sníž. přenesená",J83,0)</f>
        <v>0</v>
      </c>
      <c r="BI83" s="221">
        <f>IF(N83="nulová",J83,0)</f>
        <v>0</v>
      </c>
      <c r="BJ83" s="20" t="s">
        <v>76</v>
      </c>
      <c r="BK83" s="221">
        <f>ROUND(I83*H83,2)</f>
        <v>0</v>
      </c>
      <c r="BL83" s="20" t="s">
        <v>160</v>
      </c>
      <c r="BM83" s="220" t="s">
        <v>1976</v>
      </c>
    </row>
    <row r="84" s="2" customFormat="1">
      <c r="A84" s="41"/>
      <c r="B84" s="42"/>
      <c r="C84" s="43"/>
      <c r="D84" s="222" t="s">
        <v>162</v>
      </c>
      <c r="E84" s="43"/>
      <c r="F84" s="223" t="s">
        <v>1975</v>
      </c>
      <c r="G84" s="43"/>
      <c r="H84" s="43"/>
      <c r="I84" s="224"/>
      <c r="J84" s="43"/>
      <c r="K84" s="43"/>
      <c r="L84" s="47"/>
      <c r="M84" s="225"/>
      <c r="N84" s="226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162</v>
      </c>
      <c r="AU84" s="20" t="s">
        <v>76</v>
      </c>
    </row>
    <row r="85" s="12" customFormat="1">
      <c r="A85" s="12"/>
      <c r="B85" s="228"/>
      <c r="C85" s="229"/>
      <c r="D85" s="222" t="s">
        <v>373</v>
      </c>
      <c r="E85" s="230" t="s">
        <v>19</v>
      </c>
      <c r="F85" s="231" t="s">
        <v>76</v>
      </c>
      <c r="G85" s="229"/>
      <c r="H85" s="232">
        <v>1</v>
      </c>
      <c r="I85" s="233"/>
      <c r="J85" s="229"/>
      <c r="K85" s="229"/>
      <c r="L85" s="234"/>
      <c r="M85" s="252"/>
      <c r="N85" s="253"/>
      <c r="O85" s="253"/>
      <c r="P85" s="253"/>
      <c r="Q85" s="253"/>
      <c r="R85" s="253"/>
      <c r="S85" s="253"/>
      <c r="T85" s="254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38" t="s">
        <v>373</v>
      </c>
      <c r="AU85" s="238" t="s">
        <v>76</v>
      </c>
      <c r="AV85" s="12" t="s">
        <v>78</v>
      </c>
      <c r="AW85" s="12" t="s">
        <v>31</v>
      </c>
      <c r="AX85" s="12" t="s">
        <v>76</v>
      </c>
      <c r="AY85" s="238" t="s">
        <v>154</v>
      </c>
    </row>
    <row r="86" s="2" customFormat="1" ht="16.5" customHeight="1">
      <c r="A86" s="41"/>
      <c r="B86" s="42"/>
      <c r="C86" s="209" t="s">
        <v>78</v>
      </c>
      <c r="D86" s="209" t="s">
        <v>155</v>
      </c>
      <c r="E86" s="210" t="s">
        <v>1977</v>
      </c>
      <c r="F86" s="211" t="s">
        <v>1978</v>
      </c>
      <c r="G86" s="212" t="s">
        <v>902</v>
      </c>
      <c r="H86" s="213">
        <v>1</v>
      </c>
      <c r="I86" s="214"/>
      <c r="J86" s="215">
        <f>ROUND(I86*H86,2)</f>
        <v>0</v>
      </c>
      <c r="K86" s="211" t="s">
        <v>322</v>
      </c>
      <c r="L86" s="47"/>
      <c r="M86" s="216" t="s">
        <v>19</v>
      </c>
      <c r="N86" s="217" t="s">
        <v>40</v>
      </c>
      <c r="O86" s="87"/>
      <c r="P86" s="218">
        <f>O86*H86</f>
        <v>0</v>
      </c>
      <c r="Q86" s="218">
        <v>0</v>
      </c>
      <c r="R86" s="218">
        <f>Q86*H86</f>
        <v>0</v>
      </c>
      <c r="S86" s="218">
        <v>0</v>
      </c>
      <c r="T86" s="21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0" t="s">
        <v>160</v>
      </c>
      <c r="AT86" s="220" t="s">
        <v>155</v>
      </c>
      <c r="AU86" s="220" t="s">
        <v>76</v>
      </c>
      <c r="AY86" s="20" t="s">
        <v>154</v>
      </c>
      <c r="BE86" s="221">
        <f>IF(N86="základní",J86,0)</f>
        <v>0</v>
      </c>
      <c r="BF86" s="221">
        <f>IF(N86="snížená",J86,0)</f>
        <v>0</v>
      </c>
      <c r="BG86" s="221">
        <f>IF(N86="zákl. přenesená",J86,0)</f>
        <v>0</v>
      </c>
      <c r="BH86" s="221">
        <f>IF(N86="sníž. přenesená",J86,0)</f>
        <v>0</v>
      </c>
      <c r="BI86" s="221">
        <f>IF(N86="nulová",J86,0)</f>
        <v>0</v>
      </c>
      <c r="BJ86" s="20" t="s">
        <v>76</v>
      </c>
      <c r="BK86" s="221">
        <f>ROUND(I86*H86,2)</f>
        <v>0</v>
      </c>
      <c r="BL86" s="20" t="s">
        <v>160</v>
      </c>
      <c r="BM86" s="220" t="s">
        <v>1979</v>
      </c>
    </row>
    <row r="87" s="2" customFormat="1">
      <c r="A87" s="41"/>
      <c r="B87" s="42"/>
      <c r="C87" s="43"/>
      <c r="D87" s="222" t="s">
        <v>162</v>
      </c>
      <c r="E87" s="43"/>
      <c r="F87" s="223" t="s">
        <v>1978</v>
      </c>
      <c r="G87" s="43"/>
      <c r="H87" s="43"/>
      <c r="I87" s="224"/>
      <c r="J87" s="43"/>
      <c r="K87" s="43"/>
      <c r="L87" s="47"/>
      <c r="M87" s="225"/>
      <c r="N87" s="226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162</v>
      </c>
      <c r="AU87" s="20" t="s">
        <v>76</v>
      </c>
    </row>
    <row r="88" s="12" customFormat="1">
      <c r="A88" s="12"/>
      <c r="B88" s="228"/>
      <c r="C88" s="229"/>
      <c r="D88" s="222" t="s">
        <v>373</v>
      </c>
      <c r="E88" s="230" t="s">
        <v>19</v>
      </c>
      <c r="F88" s="231" t="s">
        <v>76</v>
      </c>
      <c r="G88" s="229"/>
      <c r="H88" s="232">
        <v>1</v>
      </c>
      <c r="I88" s="233"/>
      <c r="J88" s="229"/>
      <c r="K88" s="229"/>
      <c r="L88" s="234"/>
      <c r="M88" s="252"/>
      <c r="N88" s="253"/>
      <c r="O88" s="253"/>
      <c r="P88" s="253"/>
      <c r="Q88" s="253"/>
      <c r="R88" s="253"/>
      <c r="S88" s="253"/>
      <c r="T88" s="254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8" t="s">
        <v>373</v>
      </c>
      <c r="AU88" s="238" t="s">
        <v>76</v>
      </c>
      <c r="AV88" s="12" t="s">
        <v>78</v>
      </c>
      <c r="AW88" s="12" t="s">
        <v>31</v>
      </c>
      <c r="AX88" s="12" t="s">
        <v>76</v>
      </c>
      <c r="AY88" s="238" t="s">
        <v>154</v>
      </c>
    </row>
    <row r="89" s="2" customFormat="1" ht="16.5" customHeight="1">
      <c r="A89" s="41"/>
      <c r="B89" s="42"/>
      <c r="C89" s="209" t="s">
        <v>112</v>
      </c>
      <c r="D89" s="209" t="s">
        <v>155</v>
      </c>
      <c r="E89" s="210" t="s">
        <v>1980</v>
      </c>
      <c r="F89" s="211" t="s">
        <v>1981</v>
      </c>
      <c r="G89" s="212" t="s">
        <v>902</v>
      </c>
      <c r="H89" s="213">
        <v>1</v>
      </c>
      <c r="I89" s="214"/>
      <c r="J89" s="215">
        <f>ROUND(I89*H89,2)</f>
        <v>0</v>
      </c>
      <c r="K89" s="211" t="s">
        <v>322</v>
      </c>
      <c r="L89" s="47"/>
      <c r="M89" s="216" t="s">
        <v>19</v>
      </c>
      <c r="N89" s="217" t="s">
        <v>40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160</v>
      </c>
      <c r="AT89" s="220" t="s">
        <v>155</v>
      </c>
      <c r="AU89" s="220" t="s">
        <v>76</v>
      </c>
      <c r="AY89" s="20" t="s">
        <v>154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160</v>
      </c>
      <c r="BM89" s="220" t="s">
        <v>1982</v>
      </c>
    </row>
    <row r="90" s="2" customFormat="1">
      <c r="A90" s="41"/>
      <c r="B90" s="42"/>
      <c r="C90" s="43"/>
      <c r="D90" s="222" t="s">
        <v>162</v>
      </c>
      <c r="E90" s="43"/>
      <c r="F90" s="223" t="s">
        <v>1981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162</v>
      </c>
      <c r="AU90" s="20" t="s">
        <v>76</v>
      </c>
    </row>
    <row r="91" s="12" customFormat="1">
      <c r="A91" s="12"/>
      <c r="B91" s="228"/>
      <c r="C91" s="229"/>
      <c r="D91" s="222" t="s">
        <v>373</v>
      </c>
      <c r="E91" s="230" t="s">
        <v>19</v>
      </c>
      <c r="F91" s="231" t="s">
        <v>76</v>
      </c>
      <c r="G91" s="229"/>
      <c r="H91" s="232">
        <v>1</v>
      </c>
      <c r="I91" s="233"/>
      <c r="J91" s="229"/>
      <c r="K91" s="229"/>
      <c r="L91" s="234"/>
      <c r="M91" s="252"/>
      <c r="N91" s="253"/>
      <c r="O91" s="253"/>
      <c r="P91" s="253"/>
      <c r="Q91" s="253"/>
      <c r="R91" s="253"/>
      <c r="S91" s="253"/>
      <c r="T91" s="254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38" t="s">
        <v>373</v>
      </c>
      <c r="AU91" s="238" t="s">
        <v>76</v>
      </c>
      <c r="AV91" s="12" t="s">
        <v>78</v>
      </c>
      <c r="AW91" s="12" t="s">
        <v>31</v>
      </c>
      <c r="AX91" s="12" t="s">
        <v>76</v>
      </c>
      <c r="AY91" s="238" t="s">
        <v>154</v>
      </c>
    </row>
    <row r="92" s="11" customFormat="1" ht="25.92" customHeight="1">
      <c r="A92" s="11"/>
      <c r="B92" s="195"/>
      <c r="C92" s="196"/>
      <c r="D92" s="197" t="s">
        <v>68</v>
      </c>
      <c r="E92" s="198" t="s">
        <v>78</v>
      </c>
      <c r="F92" s="198" t="s">
        <v>1983</v>
      </c>
      <c r="G92" s="196"/>
      <c r="H92" s="196"/>
      <c r="I92" s="199"/>
      <c r="J92" s="200">
        <f>BK92</f>
        <v>0</v>
      </c>
      <c r="K92" s="196"/>
      <c r="L92" s="201"/>
      <c r="M92" s="202"/>
      <c r="N92" s="203"/>
      <c r="O92" s="203"/>
      <c r="P92" s="204">
        <f>SUM(P93:P104)</f>
        <v>0</v>
      </c>
      <c r="Q92" s="203"/>
      <c r="R92" s="204">
        <f>SUM(R93:R104)</f>
        <v>0</v>
      </c>
      <c r="S92" s="203"/>
      <c r="T92" s="205">
        <f>SUM(T93:T104)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6" t="s">
        <v>160</v>
      </c>
      <c r="AT92" s="207" t="s">
        <v>68</v>
      </c>
      <c r="AU92" s="207" t="s">
        <v>69</v>
      </c>
      <c r="AY92" s="206" t="s">
        <v>154</v>
      </c>
      <c r="BK92" s="208">
        <f>SUM(BK93:BK104)</f>
        <v>0</v>
      </c>
    </row>
    <row r="93" s="2" customFormat="1" ht="16.5" customHeight="1">
      <c r="A93" s="41"/>
      <c r="B93" s="42"/>
      <c r="C93" s="209" t="s">
        <v>160</v>
      </c>
      <c r="D93" s="209" t="s">
        <v>155</v>
      </c>
      <c r="E93" s="210" t="s">
        <v>1984</v>
      </c>
      <c r="F93" s="211" t="s">
        <v>1985</v>
      </c>
      <c r="G93" s="212" t="s">
        <v>902</v>
      </c>
      <c r="H93" s="213">
        <v>1</v>
      </c>
      <c r="I93" s="214"/>
      <c r="J93" s="215">
        <f>ROUND(I93*H93,2)</f>
        <v>0</v>
      </c>
      <c r="K93" s="211" t="s">
        <v>322</v>
      </c>
      <c r="L93" s="47"/>
      <c r="M93" s="216" t="s">
        <v>19</v>
      </c>
      <c r="N93" s="217" t="s">
        <v>40</v>
      </c>
      <c r="O93" s="87"/>
      <c r="P93" s="218">
        <f>O93*H93</f>
        <v>0</v>
      </c>
      <c r="Q93" s="218">
        <v>0</v>
      </c>
      <c r="R93" s="218">
        <f>Q93*H93</f>
        <v>0</v>
      </c>
      <c r="S93" s="218">
        <v>0</v>
      </c>
      <c r="T93" s="21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0" t="s">
        <v>160</v>
      </c>
      <c r="AT93" s="220" t="s">
        <v>155</v>
      </c>
      <c r="AU93" s="220" t="s">
        <v>76</v>
      </c>
      <c r="AY93" s="20" t="s">
        <v>154</v>
      </c>
      <c r="BE93" s="221">
        <f>IF(N93="základní",J93,0)</f>
        <v>0</v>
      </c>
      <c r="BF93" s="221">
        <f>IF(N93="snížená",J93,0)</f>
        <v>0</v>
      </c>
      <c r="BG93" s="221">
        <f>IF(N93="zákl. přenesená",J93,0)</f>
        <v>0</v>
      </c>
      <c r="BH93" s="221">
        <f>IF(N93="sníž. přenesená",J93,0)</f>
        <v>0</v>
      </c>
      <c r="BI93" s="221">
        <f>IF(N93="nulová",J93,0)</f>
        <v>0</v>
      </c>
      <c r="BJ93" s="20" t="s">
        <v>76</v>
      </c>
      <c r="BK93" s="221">
        <f>ROUND(I93*H93,2)</f>
        <v>0</v>
      </c>
      <c r="BL93" s="20" t="s">
        <v>160</v>
      </c>
      <c r="BM93" s="220" t="s">
        <v>1986</v>
      </c>
    </row>
    <row r="94" s="2" customFormat="1">
      <c r="A94" s="41"/>
      <c r="B94" s="42"/>
      <c r="C94" s="43"/>
      <c r="D94" s="222" t="s">
        <v>162</v>
      </c>
      <c r="E94" s="43"/>
      <c r="F94" s="223" t="s">
        <v>1985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162</v>
      </c>
      <c r="AU94" s="20" t="s">
        <v>76</v>
      </c>
    </row>
    <row r="95" s="12" customFormat="1">
      <c r="A95" s="12"/>
      <c r="B95" s="228"/>
      <c r="C95" s="229"/>
      <c r="D95" s="222" t="s">
        <v>373</v>
      </c>
      <c r="E95" s="230" t="s">
        <v>19</v>
      </c>
      <c r="F95" s="231" t="s">
        <v>76</v>
      </c>
      <c r="G95" s="229"/>
      <c r="H95" s="232">
        <v>1</v>
      </c>
      <c r="I95" s="233"/>
      <c r="J95" s="229"/>
      <c r="K95" s="229"/>
      <c r="L95" s="234"/>
      <c r="M95" s="252"/>
      <c r="N95" s="253"/>
      <c r="O95" s="253"/>
      <c r="P95" s="253"/>
      <c r="Q95" s="253"/>
      <c r="R95" s="253"/>
      <c r="S95" s="253"/>
      <c r="T95" s="254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8" t="s">
        <v>373</v>
      </c>
      <c r="AU95" s="238" t="s">
        <v>76</v>
      </c>
      <c r="AV95" s="12" t="s">
        <v>78</v>
      </c>
      <c r="AW95" s="12" t="s">
        <v>31</v>
      </c>
      <c r="AX95" s="12" t="s">
        <v>76</v>
      </c>
      <c r="AY95" s="238" t="s">
        <v>154</v>
      </c>
    </row>
    <row r="96" s="2" customFormat="1" ht="16.5" customHeight="1">
      <c r="A96" s="41"/>
      <c r="B96" s="42"/>
      <c r="C96" s="209" t="s">
        <v>177</v>
      </c>
      <c r="D96" s="209" t="s">
        <v>155</v>
      </c>
      <c r="E96" s="210" t="s">
        <v>1987</v>
      </c>
      <c r="F96" s="211" t="s">
        <v>1988</v>
      </c>
      <c r="G96" s="212" t="s">
        <v>902</v>
      </c>
      <c r="H96" s="213">
        <v>1</v>
      </c>
      <c r="I96" s="214"/>
      <c r="J96" s="215">
        <f>ROUND(I96*H96,2)</f>
        <v>0</v>
      </c>
      <c r="K96" s="211" t="s">
        <v>322</v>
      </c>
      <c r="L96" s="47"/>
      <c r="M96" s="216" t="s">
        <v>19</v>
      </c>
      <c r="N96" s="217" t="s">
        <v>40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160</v>
      </c>
      <c r="AT96" s="220" t="s">
        <v>155</v>
      </c>
      <c r="AU96" s="220" t="s">
        <v>76</v>
      </c>
      <c r="AY96" s="20" t="s">
        <v>154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76</v>
      </c>
      <c r="BK96" s="221">
        <f>ROUND(I96*H96,2)</f>
        <v>0</v>
      </c>
      <c r="BL96" s="20" t="s">
        <v>160</v>
      </c>
      <c r="BM96" s="220" t="s">
        <v>1989</v>
      </c>
    </row>
    <row r="97" s="2" customFormat="1">
      <c r="A97" s="41"/>
      <c r="B97" s="42"/>
      <c r="C97" s="43"/>
      <c r="D97" s="222" t="s">
        <v>162</v>
      </c>
      <c r="E97" s="43"/>
      <c r="F97" s="223" t="s">
        <v>1988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162</v>
      </c>
      <c r="AU97" s="20" t="s">
        <v>76</v>
      </c>
    </row>
    <row r="98" s="12" customFormat="1">
      <c r="A98" s="12"/>
      <c r="B98" s="228"/>
      <c r="C98" s="229"/>
      <c r="D98" s="222" t="s">
        <v>373</v>
      </c>
      <c r="E98" s="230" t="s">
        <v>19</v>
      </c>
      <c r="F98" s="231" t="s">
        <v>76</v>
      </c>
      <c r="G98" s="229"/>
      <c r="H98" s="232">
        <v>1</v>
      </c>
      <c r="I98" s="233"/>
      <c r="J98" s="229"/>
      <c r="K98" s="229"/>
      <c r="L98" s="234"/>
      <c r="M98" s="252"/>
      <c r="N98" s="253"/>
      <c r="O98" s="253"/>
      <c r="P98" s="253"/>
      <c r="Q98" s="253"/>
      <c r="R98" s="253"/>
      <c r="S98" s="253"/>
      <c r="T98" s="254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38" t="s">
        <v>373</v>
      </c>
      <c r="AU98" s="238" t="s">
        <v>76</v>
      </c>
      <c r="AV98" s="12" t="s">
        <v>78</v>
      </c>
      <c r="AW98" s="12" t="s">
        <v>31</v>
      </c>
      <c r="AX98" s="12" t="s">
        <v>76</v>
      </c>
      <c r="AY98" s="238" t="s">
        <v>154</v>
      </c>
    </row>
    <row r="99" s="2" customFormat="1" ht="16.5" customHeight="1">
      <c r="A99" s="41"/>
      <c r="B99" s="42"/>
      <c r="C99" s="209" t="s">
        <v>182</v>
      </c>
      <c r="D99" s="209" t="s">
        <v>155</v>
      </c>
      <c r="E99" s="210" t="s">
        <v>1990</v>
      </c>
      <c r="F99" s="211" t="s">
        <v>1991</v>
      </c>
      <c r="G99" s="212" t="s">
        <v>902</v>
      </c>
      <c r="H99" s="213">
        <v>1</v>
      </c>
      <c r="I99" s="214"/>
      <c r="J99" s="215">
        <f>ROUND(I99*H99,2)</f>
        <v>0</v>
      </c>
      <c r="K99" s="211" t="s">
        <v>322</v>
      </c>
      <c r="L99" s="47"/>
      <c r="M99" s="216" t="s">
        <v>19</v>
      </c>
      <c r="N99" s="217" t="s">
        <v>40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160</v>
      </c>
      <c r="AT99" s="220" t="s">
        <v>155</v>
      </c>
      <c r="AU99" s="220" t="s">
        <v>76</v>
      </c>
      <c r="AY99" s="20" t="s">
        <v>154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160</v>
      </c>
      <c r="BM99" s="220" t="s">
        <v>1992</v>
      </c>
    </row>
    <row r="100" s="2" customFormat="1">
      <c r="A100" s="41"/>
      <c r="B100" s="42"/>
      <c r="C100" s="43"/>
      <c r="D100" s="222" t="s">
        <v>162</v>
      </c>
      <c r="E100" s="43"/>
      <c r="F100" s="223" t="s">
        <v>1991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162</v>
      </c>
      <c r="AU100" s="20" t="s">
        <v>76</v>
      </c>
    </row>
    <row r="101" s="12" customFormat="1">
      <c r="A101" s="12"/>
      <c r="B101" s="228"/>
      <c r="C101" s="229"/>
      <c r="D101" s="222" t="s">
        <v>373</v>
      </c>
      <c r="E101" s="230" t="s">
        <v>19</v>
      </c>
      <c r="F101" s="231" t="s">
        <v>76</v>
      </c>
      <c r="G101" s="229"/>
      <c r="H101" s="232">
        <v>1</v>
      </c>
      <c r="I101" s="233"/>
      <c r="J101" s="229"/>
      <c r="K101" s="229"/>
      <c r="L101" s="234"/>
      <c r="M101" s="252"/>
      <c r="N101" s="253"/>
      <c r="O101" s="253"/>
      <c r="P101" s="253"/>
      <c r="Q101" s="253"/>
      <c r="R101" s="253"/>
      <c r="S101" s="253"/>
      <c r="T101" s="254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8" t="s">
        <v>373</v>
      </c>
      <c r="AU101" s="238" t="s">
        <v>76</v>
      </c>
      <c r="AV101" s="12" t="s">
        <v>78</v>
      </c>
      <c r="AW101" s="12" t="s">
        <v>31</v>
      </c>
      <c r="AX101" s="12" t="s">
        <v>76</v>
      </c>
      <c r="AY101" s="238" t="s">
        <v>154</v>
      </c>
    </row>
    <row r="102" s="2" customFormat="1" ht="16.5" customHeight="1">
      <c r="A102" s="41"/>
      <c r="B102" s="42"/>
      <c r="C102" s="209" t="s">
        <v>186</v>
      </c>
      <c r="D102" s="209" t="s">
        <v>155</v>
      </c>
      <c r="E102" s="210" t="s">
        <v>1993</v>
      </c>
      <c r="F102" s="211" t="s">
        <v>1994</v>
      </c>
      <c r="G102" s="212" t="s">
        <v>902</v>
      </c>
      <c r="H102" s="213">
        <v>1</v>
      </c>
      <c r="I102" s="214"/>
      <c r="J102" s="215">
        <f>ROUND(I102*H102,2)</f>
        <v>0</v>
      </c>
      <c r="K102" s="211" t="s">
        <v>322</v>
      </c>
      <c r="L102" s="47"/>
      <c r="M102" s="216" t="s">
        <v>19</v>
      </c>
      <c r="N102" s="217" t="s">
        <v>40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160</v>
      </c>
      <c r="AT102" s="220" t="s">
        <v>155</v>
      </c>
      <c r="AU102" s="220" t="s">
        <v>76</v>
      </c>
      <c r="AY102" s="20" t="s">
        <v>154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76</v>
      </c>
      <c r="BK102" s="221">
        <f>ROUND(I102*H102,2)</f>
        <v>0</v>
      </c>
      <c r="BL102" s="20" t="s">
        <v>160</v>
      </c>
      <c r="BM102" s="220" t="s">
        <v>1995</v>
      </c>
    </row>
    <row r="103" s="2" customFormat="1">
      <c r="A103" s="41"/>
      <c r="B103" s="42"/>
      <c r="C103" s="43"/>
      <c r="D103" s="222" t="s">
        <v>162</v>
      </c>
      <c r="E103" s="43"/>
      <c r="F103" s="223" t="s">
        <v>1994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162</v>
      </c>
      <c r="AU103" s="20" t="s">
        <v>76</v>
      </c>
    </row>
    <row r="104" s="12" customFormat="1">
      <c r="A104" s="12"/>
      <c r="B104" s="228"/>
      <c r="C104" s="229"/>
      <c r="D104" s="222" t="s">
        <v>373</v>
      </c>
      <c r="E104" s="230" t="s">
        <v>19</v>
      </c>
      <c r="F104" s="231" t="s">
        <v>76</v>
      </c>
      <c r="G104" s="229"/>
      <c r="H104" s="232">
        <v>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8" t="s">
        <v>373</v>
      </c>
      <c r="AU104" s="238" t="s">
        <v>76</v>
      </c>
      <c r="AV104" s="12" t="s">
        <v>78</v>
      </c>
      <c r="AW104" s="12" t="s">
        <v>31</v>
      </c>
      <c r="AX104" s="12" t="s">
        <v>76</v>
      </c>
      <c r="AY104" s="238" t="s">
        <v>154</v>
      </c>
    </row>
    <row r="105" s="2" customFormat="1" ht="6.96" customHeight="1">
      <c r="A105" s="41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47"/>
      <c r="M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</sheetData>
  <sheetProtection sheet="1" autoFilter="0" formatColumns="0" formatRows="0" objects="1" scenarios="1" spinCount="100000" saltValue="4GclBUc9s/JTmMHEeCDE/JZsmXUifdt5HGivEI6pVdsBquWndSEIR9hGEd4mqzdYT8/i9Gom4IMzPy9NBMP+hQ==" hashValue="czq4tK21huqvjt796LINpwmhDyxiKodfFvCZ4F/nFHjm3blXRilYnqPf3GCT8ig4XrDZlaYMPk6T9yd+SN/3GQ==" algorithmName="SHA-512" password="CC35"/>
  <autoFilter ref="C80:K10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1996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1997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1998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1999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2000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2001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2002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2003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2004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2005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2006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75</v>
      </c>
      <c r="F18" s="312" t="s">
        <v>2007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2008</v>
      </c>
      <c r="F19" s="312" t="s">
        <v>2009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2010</v>
      </c>
      <c r="F20" s="312" t="s">
        <v>2011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2012</v>
      </c>
      <c r="F21" s="312" t="s">
        <v>2013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2014</v>
      </c>
      <c r="F22" s="312" t="s">
        <v>1983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82</v>
      </c>
      <c r="F23" s="312" t="s">
        <v>2015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2016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2017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2018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2019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2020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2021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2022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2023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2024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141</v>
      </c>
      <c r="F36" s="312"/>
      <c r="G36" s="312" t="s">
        <v>2025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2026</v>
      </c>
      <c r="F37" s="312"/>
      <c r="G37" s="312" t="s">
        <v>2027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50</v>
      </c>
      <c r="F38" s="312"/>
      <c r="G38" s="312" t="s">
        <v>2028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51</v>
      </c>
      <c r="F39" s="312"/>
      <c r="G39" s="312" t="s">
        <v>2029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142</v>
      </c>
      <c r="F40" s="312"/>
      <c r="G40" s="312" t="s">
        <v>2030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143</v>
      </c>
      <c r="F41" s="312"/>
      <c r="G41" s="312" t="s">
        <v>2031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2032</v>
      </c>
      <c r="F42" s="312"/>
      <c r="G42" s="312" t="s">
        <v>2033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2034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2035</v>
      </c>
      <c r="F44" s="312"/>
      <c r="G44" s="312" t="s">
        <v>2036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145</v>
      </c>
      <c r="F45" s="312"/>
      <c r="G45" s="312" t="s">
        <v>2037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2038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2039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2040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2041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2042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2043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2044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2045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2046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2047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2048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2049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2050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2051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2052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2053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2054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2055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2056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2057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2058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2059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2060</v>
      </c>
      <c r="D76" s="330"/>
      <c r="E76" s="330"/>
      <c r="F76" s="330" t="s">
        <v>2061</v>
      </c>
      <c r="G76" s="331"/>
      <c r="H76" s="330" t="s">
        <v>51</v>
      </c>
      <c r="I76" s="330" t="s">
        <v>54</v>
      </c>
      <c r="J76" s="330" t="s">
        <v>2062</v>
      </c>
      <c r="K76" s="329"/>
    </row>
    <row r="77" s="1" customFormat="1" ht="17.25" customHeight="1">
      <c r="B77" s="327"/>
      <c r="C77" s="332" t="s">
        <v>2063</v>
      </c>
      <c r="D77" s="332"/>
      <c r="E77" s="332"/>
      <c r="F77" s="333" t="s">
        <v>2064</v>
      </c>
      <c r="G77" s="334"/>
      <c r="H77" s="332"/>
      <c r="I77" s="332"/>
      <c r="J77" s="332" t="s">
        <v>2065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50</v>
      </c>
      <c r="D79" s="337"/>
      <c r="E79" s="337"/>
      <c r="F79" s="338" t="s">
        <v>2066</v>
      </c>
      <c r="G79" s="339"/>
      <c r="H79" s="315" t="s">
        <v>2067</v>
      </c>
      <c r="I79" s="315" t="s">
        <v>2068</v>
      </c>
      <c r="J79" s="315">
        <v>20</v>
      </c>
      <c r="K79" s="329"/>
    </row>
    <row r="80" s="1" customFormat="1" ht="15" customHeight="1">
      <c r="B80" s="327"/>
      <c r="C80" s="315" t="s">
        <v>2069</v>
      </c>
      <c r="D80" s="315"/>
      <c r="E80" s="315"/>
      <c r="F80" s="338" t="s">
        <v>2066</v>
      </c>
      <c r="G80" s="339"/>
      <c r="H80" s="315" t="s">
        <v>2070</v>
      </c>
      <c r="I80" s="315" t="s">
        <v>2068</v>
      </c>
      <c r="J80" s="315">
        <v>120</v>
      </c>
      <c r="K80" s="329"/>
    </row>
    <row r="81" s="1" customFormat="1" ht="15" customHeight="1">
      <c r="B81" s="340"/>
      <c r="C81" s="315" t="s">
        <v>2071</v>
      </c>
      <c r="D81" s="315"/>
      <c r="E81" s="315"/>
      <c r="F81" s="338" t="s">
        <v>2072</v>
      </c>
      <c r="G81" s="339"/>
      <c r="H81" s="315" t="s">
        <v>2073</v>
      </c>
      <c r="I81" s="315" t="s">
        <v>2068</v>
      </c>
      <c r="J81" s="315">
        <v>50</v>
      </c>
      <c r="K81" s="329"/>
    </row>
    <row r="82" s="1" customFormat="1" ht="15" customHeight="1">
      <c r="B82" s="340"/>
      <c r="C82" s="315" t="s">
        <v>2074</v>
      </c>
      <c r="D82" s="315"/>
      <c r="E82" s="315"/>
      <c r="F82" s="338" t="s">
        <v>2066</v>
      </c>
      <c r="G82" s="339"/>
      <c r="H82" s="315" t="s">
        <v>2075</v>
      </c>
      <c r="I82" s="315" t="s">
        <v>2076</v>
      </c>
      <c r="J82" s="315"/>
      <c r="K82" s="329"/>
    </row>
    <row r="83" s="1" customFormat="1" ht="15" customHeight="1">
      <c r="B83" s="340"/>
      <c r="C83" s="341" t="s">
        <v>2077</v>
      </c>
      <c r="D83" s="341"/>
      <c r="E83" s="341"/>
      <c r="F83" s="342" t="s">
        <v>2072</v>
      </c>
      <c r="G83" s="341"/>
      <c r="H83" s="341" t="s">
        <v>2078</v>
      </c>
      <c r="I83" s="341" t="s">
        <v>2068</v>
      </c>
      <c r="J83" s="341">
        <v>15</v>
      </c>
      <c r="K83" s="329"/>
    </row>
    <row r="84" s="1" customFormat="1" ht="15" customHeight="1">
      <c r="B84" s="340"/>
      <c r="C84" s="341" t="s">
        <v>2079</v>
      </c>
      <c r="D84" s="341"/>
      <c r="E84" s="341"/>
      <c r="F84" s="342" t="s">
        <v>2072</v>
      </c>
      <c r="G84" s="341"/>
      <c r="H84" s="341" t="s">
        <v>2080</v>
      </c>
      <c r="I84" s="341" t="s">
        <v>2068</v>
      </c>
      <c r="J84" s="341">
        <v>15</v>
      </c>
      <c r="K84" s="329"/>
    </row>
    <row r="85" s="1" customFormat="1" ht="15" customHeight="1">
      <c r="B85" s="340"/>
      <c r="C85" s="341" t="s">
        <v>2081</v>
      </c>
      <c r="D85" s="341"/>
      <c r="E85" s="341"/>
      <c r="F85" s="342" t="s">
        <v>2072</v>
      </c>
      <c r="G85" s="341"/>
      <c r="H85" s="341" t="s">
        <v>2082</v>
      </c>
      <c r="I85" s="341" t="s">
        <v>2068</v>
      </c>
      <c r="J85" s="341">
        <v>20</v>
      </c>
      <c r="K85" s="329"/>
    </row>
    <row r="86" s="1" customFormat="1" ht="15" customHeight="1">
      <c r="B86" s="340"/>
      <c r="C86" s="341" t="s">
        <v>2083</v>
      </c>
      <c r="D86" s="341"/>
      <c r="E86" s="341"/>
      <c r="F86" s="342" t="s">
        <v>2072</v>
      </c>
      <c r="G86" s="341"/>
      <c r="H86" s="341" t="s">
        <v>2084</v>
      </c>
      <c r="I86" s="341" t="s">
        <v>2068</v>
      </c>
      <c r="J86" s="341">
        <v>20</v>
      </c>
      <c r="K86" s="329"/>
    </row>
    <row r="87" s="1" customFormat="1" ht="15" customHeight="1">
      <c r="B87" s="340"/>
      <c r="C87" s="315" t="s">
        <v>2085</v>
      </c>
      <c r="D87" s="315"/>
      <c r="E87" s="315"/>
      <c r="F87" s="338" t="s">
        <v>2072</v>
      </c>
      <c r="G87" s="339"/>
      <c r="H87" s="315" t="s">
        <v>2086</v>
      </c>
      <c r="I87" s="315" t="s">
        <v>2068</v>
      </c>
      <c r="J87" s="315">
        <v>50</v>
      </c>
      <c r="K87" s="329"/>
    </row>
    <row r="88" s="1" customFormat="1" ht="15" customHeight="1">
      <c r="B88" s="340"/>
      <c r="C88" s="315" t="s">
        <v>2087</v>
      </c>
      <c r="D88" s="315"/>
      <c r="E88" s="315"/>
      <c r="F88" s="338" t="s">
        <v>2072</v>
      </c>
      <c r="G88" s="339"/>
      <c r="H88" s="315" t="s">
        <v>2088</v>
      </c>
      <c r="I88" s="315" t="s">
        <v>2068</v>
      </c>
      <c r="J88" s="315">
        <v>20</v>
      </c>
      <c r="K88" s="329"/>
    </row>
    <row r="89" s="1" customFormat="1" ht="15" customHeight="1">
      <c r="B89" s="340"/>
      <c r="C89" s="315" t="s">
        <v>2089</v>
      </c>
      <c r="D89" s="315"/>
      <c r="E89" s="315"/>
      <c r="F89" s="338" t="s">
        <v>2072</v>
      </c>
      <c r="G89" s="339"/>
      <c r="H89" s="315" t="s">
        <v>2090</v>
      </c>
      <c r="I89" s="315" t="s">
        <v>2068</v>
      </c>
      <c r="J89" s="315">
        <v>20</v>
      </c>
      <c r="K89" s="329"/>
    </row>
    <row r="90" s="1" customFormat="1" ht="15" customHeight="1">
      <c r="B90" s="340"/>
      <c r="C90" s="315" t="s">
        <v>2091</v>
      </c>
      <c r="D90" s="315"/>
      <c r="E90" s="315"/>
      <c r="F90" s="338" t="s">
        <v>2072</v>
      </c>
      <c r="G90" s="339"/>
      <c r="H90" s="315" t="s">
        <v>2092</v>
      </c>
      <c r="I90" s="315" t="s">
        <v>2068</v>
      </c>
      <c r="J90" s="315">
        <v>50</v>
      </c>
      <c r="K90" s="329"/>
    </row>
    <row r="91" s="1" customFormat="1" ht="15" customHeight="1">
      <c r="B91" s="340"/>
      <c r="C91" s="315" t="s">
        <v>2093</v>
      </c>
      <c r="D91" s="315"/>
      <c r="E91" s="315"/>
      <c r="F91" s="338" t="s">
        <v>2072</v>
      </c>
      <c r="G91" s="339"/>
      <c r="H91" s="315" t="s">
        <v>2093</v>
      </c>
      <c r="I91" s="315" t="s">
        <v>2068</v>
      </c>
      <c r="J91" s="315">
        <v>50</v>
      </c>
      <c r="K91" s="329"/>
    </row>
    <row r="92" s="1" customFormat="1" ht="15" customHeight="1">
      <c r="B92" s="340"/>
      <c r="C92" s="315" t="s">
        <v>2094</v>
      </c>
      <c r="D92" s="315"/>
      <c r="E92" s="315"/>
      <c r="F92" s="338" t="s">
        <v>2072</v>
      </c>
      <c r="G92" s="339"/>
      <c r="H92" s="315" t="s">
        <v>2095</v>
      </c>
      <c r="I92" s="315" t="s">
        <v>2068</v>
      </c>
      <c r="J92" s="315">
        <v>255</v>
      </c>
      <c r="K92" s="329"/>
    </row>
    <row r="93" s="1" customFormat="1" ht="15" customHeight="1">
      <c r="B93" s="340"/>
      <c r="C93" s="315" t="s">
        <v>2096</v>
      </c>
      <c r="D93" s="315"/>
      <c r="E93" s="315"/>
      <c r="F93" s="338" t="s">
        <v>2066</v>
      </c>
      <c r="G93" s="339"/>
      <c r="H93" s="315" t="s">
        <v>2097</v>
      </c>
      <c r="I93" s="315" t="s">
        <v>2098</v>
      </c>
      <c r="J93" s="315"/>
      <c r="K93" s="329"/>
    </row>
    <row r="94" s="1" customFormat="1" ht="15" customHeight="1">
      <c r="B94" s="340"/>
      <c r="C94" s="315" t="s">
        <v>2099</v>
      </c>
      <c r="D94" s="315"/>
      <c r="E94" s="315"/>
      <c r="F94" s="338" t="s">
        <v>2066</v>
      </c>
      <c r="G94" s="339"/>
      <c r="H94" s="315" t="s">
        <v>2100</v>
      </c>
      <c r="I94" s="315" t="s">
        <v>2101</v>
      </c>
      <c r="J94" s="315"/>
      <c r="K94" s="329"/>
    </row>
    <row r="95" s="1" customFormat="1" ht="15" customHeight="1">
      <c r="B95" s="340"/>
      <c r="C95" s="315" t="s">
        <v>2102</v>
      </c>
      <c r="D95" s="315"/>
      <c r="E95" s="315"/>
      <c r="F95" s="338" t="s">
        <v>2066</v>
      </c>
      <c r="G95" s="339"/>
      <c r="H95" s="315" t="s">
        <v>2102</v>
      </c>
      <c r="I95" s="315" t="s">
        <v>2101</v>
      </c>
      <c r="J95" s="315"/>
      <c r="K95" s="329"/>
    </row>
    <row r="96" s="1" customFormat="1" ht="15" customHeight="1">
      <c r="B96" s="340"/>
      <c r="C96" s="315" t="s">
        <v>35</v>
      </c>
      <c r="D96" s="315"/>
      <c r="E96" s="315"/>
      <c r="F96" s="338" t="s">
        <v>2066</v>
      </c>
      <c r="G96" s="339"/>
      <c r="H96" s="315" t="s">
        <v>2103</v>
      </c>
      <c r="I96" s="315" t="s">
        <v>2101</v>
      </c>
      <c r="J96" s="315"/>
      <c r="K96" s="329"/>
    </row>
    <row r="97" s="1" customFormat="1" ht="15" customHeight="1">
      <c r="B97" s="340"/>
      <c r="C97" s="315" t="s">
        <v>45</v>
      </c>
      <c r="D97" s="315"/>
      <c r="E97" s="315"/>
      <c r="F97" s="338" t="s">
        <v>2066</v>
      </c>
      <c r="G97" s="339"/>
      <c r="H97" s="315" t="s">
        <v>2104</v>
      </c>
      <c r="I97" s="315" t="s">
        <v>2101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2105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2060</v>
      </c>
      <c r="D103" s="330"/>
      <c r="E103" s="330"/>
      <c r="F103" s="330" t="s">
        <v>2061</v>
      </c>
      <c r="G103" s="331"/>
      <c r="H103" s="330" t="s">
        <v>51</v>
      </c>
      <c r="I103" s="330" t="s">
        <v>54</v>
      </c>
      <c r="J103" s="330" t="s">
        <v>2062</v>
      </c>
      <c r="K103" s="329"/>
    </row>
    <row r="104" s="1" customFormat="1" ht="17.25" customHeight="1">
      <c r="B104" s="327"/>
      <c r="C104" s="332" t="s">
        <v>2063</v>
      </c>
      <c r="D104" s="332"/>
      <c r="E104" s="332"/>
      <c r="F104" s="333" t="s">
        <v>2064</v>
      </c>
      <c r="G104" s="334"/>
      <c r="H104" s="332"/>
      <c r="I104" s="332"/>
      <c r="J104" s="332" t="s">
        <v>2065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50</v>
      </c>
      <c r="D106" s="337"/>
      <c r="E106" s="337"/>
      <c r="F106" s="338" t="s">
        <v>2066</v>
      </c>
      <c r="G106" s="315"/>
      <c r="H106" s="315" t="s">
        <v>2106</v>
      </c>
      <c r="I106" s="315" t="s">
        <v>2068</v>
      </c>
      <c r="J106" s="315">
        <v>20</v>
      </c>
      <c r="K106" s="329"/>
    </row>
    <row r="107" s="1" customFormat="1" ht="15" customHeight="1">
      <c r="B107" s="327"/>
      <c r="C107" s="315" t="s">
        <v>2069</v>
      </c>
      <c r="D107" s="315"/>
      <c r="E107" s="315"/>
      <c r="F107" s="338" t="s">
        <v>2066</v>
      </c>
      <c r="G107" s="315"/>
      <c r="H107" s="315" t="s">
        <v>2106</v>
      </c>
      <c r="I107" s="315" t="s">
        <v>2068</v>
      </c>
      <c r="J107" s="315">
        <v>120</v>
      </c>
      <c r="K107" s="329"/>
    </row>
    <row r="108" s="1" customFormat="1" ht="15" customHeight="1">
      <c r="B108" s="340"/>
      <c r="C108" s="315" t="s">
        <v>2071</v>
      </c>
      <c r="D108" s="315"/>
      <c r="E108" s="315"/>
      <c r="F108" s="338" t="s">
        <v>2072</v>
      </c>
      <c r="G108" s="315"/>
      <c r="H108" s="315" t="s">
        <v>2106</v>
      </c>
      <c r="I108" s="315" t="s">
        <v>2068</v>
      </c>
      <c r="J108" s="315">
        <v>50</v>
      </c>
      <c r="K108" s="329"/>
    </row>
    <row r="109" s="1" customFormat="1" ht="15" customHeight="1">
      <c r="B109" s="340"/>
      <c r="C109" s="315" t="s">
        <v>2074</v>
      </c>
      <c r="D109" s="315"/>
      <c r="E109" s="315"/>
      <c r="F109" s="338" t="s">
        <v>2066</v>
      </c>
      <c r="G109" s="315"/>
      <c r="H109" s="315" t="s">
        <v>2106</v>
      </c>
      <c r="I109" s="315" t="s">
        <v>2076</v>
      </c>
      <c r="J109" s="315"/>
      <c r="K109" s="329"/>
    </row>
    <row r="110" s="1" customFormat="1" ht="15" customHeight="1">
      <c r="B110" s="340"/>
      <c r="C110" s="315" t="s">
        <v>2085</v>
      </c>
      <c r="D110" s="315"/>
      <c r="E110" s="315"/>
      <c r="F110" s="338" t="s">
        <v>2072</v>
      </c>
      <c r="G110" s="315"/>
      <c r="H110" s="315" t="s">
        <v>2106</v>
      </c>
      <c r="I110" s="315" t="s">
        <v>2068</v>
      </c>
      <c r="J110" s="315">
        <v>50</v>
      </c>
      <c r="K110" s="329"/>
    </row>
    <row r="111" s="1" customFormat="1" ht="15" customHeight="1">
      <c r="B111" s="340"/>
      <c r="C111" s="315" t="s">
        <v>2093</v>
      </c>
      <c r="D111" s="315"/>
      <c r="E111" s="315"/>
      <c r="F111" s="338" t="s">
        <v>2072</v>
      </c>
      <c r="G111" s="315"/>
      <c r="H111" s="315" t="s">
        <v>2106</v>
      </c>
      <c r="I111" s="315" t="s">
        <v>2068</v>
      </c>
      <c r="J111" s="315">
        <v>50</v>
      </c>
      <c r="K111" s="329"/>
    </row>
    <row r="112" s="1" customFormat="1" ht="15" customHeight="1">
      <c r="B112" s="340"/>
      <c r="C112" s="315" t="s">
        <v>2091</v>
      </c>
      <c r="D112" s="315"/>
      <c r="E112" s="315"/>
      <c r="F112" s="338" t="s">
        <v>2072</v>
      </c>
      <c r="G112" s="315"/>
      <c r="H112" s="315" t="s">
        <v>2106</v>
      </c>
      <c r="I112" s="315" t="s">
        <v>2068</v>
      </c>
      <c r="J112" s="315">
        <v>50</v>
      </c>
      <c r="K112" s="329"/>
    </row>
    <row r="113" s="1" customFormat="1" ht="15" customHeight="1">
      <c r="B113" s="340"/>
      <c r="C113" s="315" t="s">
        <v>50</v>
      </c>
      <c r="D113" s="315"/>
      <c r="E113" s="315"/>
      <c r="F113" s="338" t="s">
        <v>2066</v>
      </c>
      <c r="G113" s="315"/>
      <c r="H113" s="315" t="s">
        <v>2107</v>
      </c>
      <c r="I113" s="315" t="s">
        <v>2068</v>
      </c>
      <c r="J113" s="315">
        <v>20</v>
      </c>
      <c r="K113" s="329"/>
    </row>
    <row r="114" s="1" customFormat="1" ht="15" customHeight="1">
      <c r="B114" s="340"/>
      <c r="C114" s="315" t="s">
        <v>2108</v>
      </c>
      <c r="D114" s="315"/>
      <c r="E114" s="315"/>
      <c r="F114" s="338" t="s">
        <v>2066</v>
      </c>
      <c r="G114" s="315"/>
      <c r="H114" s="315" t="s">
        <v>2109</v>
      </c>
      <c r="I114" s="315" t="s">
        <v>2068</v>
      </c>
      <c r="J114" s="315">
        <v>120</v>
      </c>
      <c r="K114" s="329"/>
    </row>
    <row r="115" s="1" customFormat="1" ht="15" customHeight="1">
      <c r="B115" s="340"/>
      <c r="C115" s="315" t="s">
        <v>35</v>
      </c>
      <c r="D115" s="315"/>
      <c r="E115" s="315"/>
      <c r="F115" s="338" t="s">
        <v>2066</v>
      </c>
      <c r="G115" s="315"/>
      <c r="H115" s="315" t="s">
        <v>2110</v>
      </c>
      <c r="I115" s="315" t="s">
        <v>2101</v>
      </c>
      <c r="J115" s="315"/>
      <c r="K115" s="329"/>
    </row>
    <row r="116" s="1" customFormat="1" ht="15" customHeight="1">
      <c r="B116" s="340"/>
      <c r="C116" s="315" t="s">
        <v>45</v>
      </c>
      <c r="D116" s="315"/>
      <c r="E116" s="315"/>
      <c r="F116" s="338" t="s">
        <v>2066</v>
      </c>
      <c r="G116" s="315"/>
      <c r="H116" s="315" t="s">
        <v>2111</v>
      </c>
      <c r="I116" s="315" t="s">
        <v>2101</v>
      </c>
      <c r="J116" s="315"/>
      <c r="K116" s="329"/>
    </row>
    <row r="117" s="1" customFormat="1" ht="15" customHeight="1">
      <c r="B117" s="340"/>
      <c r="C117" s="315" t="s">
        <v>54</v>
      </c>
      <c r="D117" s="315"/>
      <c r="E117" s="315"/>
      <c r="F117" s="338" t="s">
        <v>2066</v>
      </c>
      <c r="G117" s="315"/>
      <c r="H117" s="315" t="s">
        <v>2112</v>
      </c>
      <c r="I117" s="315" t="s">
        <v>2113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2114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2060</v>
      </c>
      <c r="D123" s="330"/>
      <c r="E123" s="330"/>
      <c r="F123" s="330" t="s">
        <v>2061</v>
      </c>
      <c r="G123" s="331"/>
      <c r="H123" s="330" t="s">
        <v>51</v>
      </c>
      <c r="I123" s="330" t="s">
        <v>54</v>
      </c>
      <c r="J123" s="330" t="s">
        <v>2062</v>
      </c>
      <c r="K123" s="359"/>
    </row>
    <row r="124" s="1" customFormat="1" ht="17.25" customHeight="1">
      <c r="B124" s="358"/>
      <c r="C124" s="332" t="s">
        <v>2063</v>
      </c>
      <c r="D124" s="332"/>
      <c r="E124" s="332"/>
      <c r="F124" s="333" t="s">
        <v>2064</v>
      </c>
      <c r="G124" s="334"/>
      <c r="H124" s="332"/>
      <c r="I124" s="332"/>
      <c r="J124" s="332" t="s">
        <v>2065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2069</v>
      </c>
      <c r="D126" s="337"/>
      <c r="E126" s="337"/>
      <c r="F126" s="338" t="s">
        <v>2066</v>
      </c>
      <c r="G126" s="315"/>
      <c r="H126" s="315" t="s">
        <v>2106</v>
      </c>
      <c r="I126" s="315" t="s">
        <v>2068</v>
      </c>
      <c r="J126" s="315">
        <v>120</v>
      </c>
      <c r="K126" s="363"/>
    </row>
    <row r="127" s="1" customFormat="1" ht="15" customHeight="1">
      <c r="B127" s="360"/>
      <c r="C127" s="315" t="s">
        <v>2115</v>
      </c>
      <c r="D127" s="315"/>
      <c r="E127" s="315"/>
      <c r="F127" s="338" t="s">
        <v>2066</v>
      </c>
      <c r="G127" s="315"/>
      <c r="H127" s="315" t="s">
        <v>2116</v>
      </c>
      <c r="I127" s="315" t="s">
        <v>2068</v>
      </c>
      <c r="J127" s="315" t="s">
        <v>2117</v>
      </c>
      <c r="K127" s="363"/>
    </row>
    <row r="128" s="1" customFormat="1" ht="15" customHeight="1">
      <c r="B128" s="360"/>
      <c r="C128" s="315" t="s">
        <v>82</v>
      </c>
      <c r="D128" s="315"/>
      <c r="E128" s="315"/>
      <c r="F128" s="338" t="s">
        <v>2066</v>
      </c>
      <c r="G128" s="315"/>
      <c r="H128" s="315" t="s">
        <v>2118</v>
      </c>
      <c r="I128" s="315" t="s">
        <v>2068</v>
      </c>
      <c r="J128" s="315" t="s">
        <v>2117</v>
      </c>
      <c r="K128" s="363"/>
    </row>
    <row r="129" s="1" customFormat="1" ht="15" customHeight="1">
      <c r="B129" s="360"/>
      <c r="C129" s="315" t="s">
        <v>2077</v>
      </c>
      <c r="D129" s="315"/>
      <c r="E129" s="315"/>
      <c r="F129" s="338" t="s">
        <v>2072</v>
      </c>
      <c r="G129" s="315"/>
      <c r="H129" s="315" t="s">
        <v>2078</v>
      </c>
      <c r="I129" s="315" t="s">
        <v>2068</v>
      </c>
      <c r="J129" s="315">
        <v>15</v>
      </c>
      <c r="K129" s="363"/>
    </row>
    <row r="130" s="1" customFormat="1" ht="15" customHeight="1">
      <c r="B130" s="360"/>
      <c r="C130" s="341" t="s">
        <v>2079</v>
      </c>
      <c r="D130" s="341"/>
      <c r="E130" s="341"/>
      <c r="F130" s="342" t="s">
        <v>2072</v>
      </c>
      <c r="G130" s="341"/>
      <c r="H130" s="341" t="s">
        <v>2080</v>
      </c>
      <c r="I130" s="341" t="s">
        <v>2068</v>
      </c>
      <c r="J130" s="341">
        <v>15</v>
      </c>
      <c r="K130" s="363"/>
    </row>
    <row r="131" s="1" customFormat="1" ht="15" customHeight="1">
      <c r="B131" s="360"/>
      <c r="C131" s="341" t="s">
        <v>2081</v>
      </c>
      <c r="D131" s="341"/>
      <c r="E131" s="341"/>
      <c r="F131" s="342" t="s">
        <v>2072</v>
      </c>
      <c r="G131" s="341"/>
      <c r="H131" s="341" t="s">
        <v>2082</v>
      </c>
      <c r="I131" s="341" t="s">
        <v>2068</v>
      </c>
      <c r="J131" s="341">
        <v>20</v>
      </c>
      <c r="K131" s="363"/>
    </row>
    <row r="132" s="1" customFormat="1" ht="15" customHeight="1">
      <c r="B132" s="360"/>
      <c r="C132" s="341" t="s">
        <v>2083</v>
      </c>
      <c r="D132" s="341"/>
      <c r="E132" s="341"/>
      <c r="F132" s="342" t="s">
        <v>2072</v>
      </c>
      <c r="G132" s="341"/>
      <c r="H132" s="341" t="s">
        <v>2084</v>
      </c>
      <c r="I132" s="341" t="s">
        <v>2068</v>
      </c>
      <c r="J132" s="341">
        <v>20</v>
      </c>
      <c r="K132" s="363"/>
    </row>
    <row r="133" s="1" customFormat="1" ht="15" customHeight="1">
      <c r="B133" s="360"/>
      <c r="C133" s="315" t="s">
        <v>2071</v>
      </c>
      <c r="D133" s="315"/>
      <c r="E133" s="315"/>
      <c r="F133" s="338" t="s">
        <v>2072</v>
      </c>
      <c r="G133" s="315"/>
      <c r="H133" s="315" t="s">
        <v>2106</v>
      </c>
      <c r="I133" s="315" t="s">
        <v>2068</v>
      </c>
      <c r="J133" s="315">
        <v>50</v>
      </c>
      <c r="K133" s="363"/>
    </row>
    <row r="134" s="1" customFormat="1" ht="15" customHeight="1">
      <c r="B134" s="360"/>
      <c r="C134" s="315" t="s">
        <v>2085</v>
      </c>
      <c r="D134" s="315"/>
      <c r="E134" s="315"/>
      <c r="F134" s="338" t="s">
        <v>2072</v>
      </c>
      <c r="G134" s="315"/>
      <c r="H134" s="315" t="s">
        <v>2106</v>
      </c>
      <c r="I134" s="315" t="s">
        <v>2068</v>
      </c>
      <c r="J134" s="315">
        <v>50</v>
      </c>
      <c r="K134" s="363"/>
    </row>
    <row r="135" s="1" customFormat="1" ht="15" customHeight="1">
      <c r="B135" s="360"/>
      <c r="C135" s="315" t="s">
        <v>2091</v>
      </c>
      <c r="D135" s="315"/>
      <c r="E135" s="315"/>
      <c r="F135" s="338" t="s">
        <v>2072</v>
      </c>
      <c r="G135" s="315"/>
      <c r="H135" s="315" t="s">
        <v>2106</v>
      </c>
      <c r="I135" s="315" t="s">
        <v>2068</v>
      </c>
      <c r="J135" s="315">
        <v>50</v>
      </c>
      <c r="K135" s="363"/>
    </row>
    <row r="136" s="1" customFormat="1" ht="15" customHeight="1">
      <c r="B136" s="360"/>
      <c r="C136" s="315" t="s">
        <v>2093</v>
      </c>
      <c r="D136" s="315"/>
      <c r="E136" s="315"/>
      <c r="F136" s="338" t="s">
        <v>2072</v>
      </c>
      <c r="G136" s="315"/>
      <c r="H136" s="315" t="s">
        <v>2106</v>
      </c>
      <c r="I136" s="315" t="s">
        <v>2068</v>
      </c>
      <c r="J136" s="315">
        <v>50</v>
      </c>
      <c r="K136" s="363"/>
    </row>
    <row r="137" s="1" customFormat="1" ht="15" customHeight="1">
      <c r="B137" s="360"/>
      <c r="C137" s="315" t="s">
        <v>2094</v>
      </c>
      <c r="D137" s="315"/>
      <c r="E137" s="315"/>
      <c r="F137" s="338" t="s">
        <v>2072</v>
      </c>
      <c r="G137" s="315"/>
      <c r="H137" s="315" t="s">
        <v>2119</v>
      </c>
      <c r="I137" s="315" t="s">
        <v>2068</v>
      </c>
      <c r="J137" s="315">
        <v>255</v>
      </c>
      <c r="K137" s="363"/>
    </row>
    <row r="138" s="1" customFormat="1" ht="15" customHeight="1">
      <c r="B138" s="360"/>
      <c r="C138" s="315" t="s">
        <v>2096</v>
      </c>
      <c r="D138" s="315"/>
      <c r="E138" s="315"/>
      <c r="F138" s="338" t="s">
        <v>2066</v>
      </c>
      <c r="G138" s="315"/>
      <c r="H138" s="315" t="s">
        <v>2120</v>
      </c>
      <c r="I138" s="315" t="s">
        <v>2098</v>
      </c>
      <c r="J138" s="315"/>
      <c r="K138" s="363"/>
    </row>
    <row r="139" s="1" customFormat="1" ht="15" customHeight="1">
      <c r="B139" s="360"/>
      <c r="C139" s="315" t="s">
        <v>2099</v>
      </c>
      <c r="D139" s="315"/>
      <c r="E139" s="315"/>
      <c r="F139" s="338" t="s">
        <v>2066</v>
      </c>
      <c r="G139" s="315"/>
      <c r="H139" s="315" t="s">
        <v>2121</v>
      </c>
      <c r="I139" s="315" t="s">
        <v>2101</v>
      </c>
      <c r="J139" s="315"/>
      <c r="K139" s="363"/>
    </row>
    <row r="140" s="1" customFormat="1" ht="15" customHeight="1">
      <c r="B140" s="360"/>
      <c r="C140" s="315" t="s">
        <v>2102</v>
      </c>
      <c r="D140" s="315"/>
      <c r="E140" s="315"/>
      <c r="F140" s="338" t="s">
        <v>2066</v>
      </c>
      <c r="G140" s="315"/>
      <c r="H140" s="315" t="s">
        <v>2102</v>
      </c>
      <c r="I140" s="315" t="s">
        <v>2101</v>
      </c>
      <c r="J140" s="315"/>
      <c r="K140" s="363"/>
    </row>
    <row r="141" s="1" customFormat="1" ht="15" customHeight="1">
      <c r="B141" s="360"/>
      <c r="C141" s="315" t="s">
        <v>35</v>
      </c>
      <c r="D141" s="315"/>
      <c r="E141" s="315"/>
      <c r="F141" s="338" t="s">
        <v>2066</v>
      </c>
      <c r="G141" s="315"/>
      <c r="H141" s="315" t="s">
        <v>2122</v>
      </c>
      <c r="I141" s="315" t="s">
        <v>2101</v>
      </c>
      <c r="J141" s="315"/>
      <c r="K141" s="363"/>
    </row>
    <row r="142" s="1" customFormat="1" ht="15" customHeight="1">
      <c r="B142" s="360"/>
      <c r="C142" s="315" t="s">
        <v>2123</v>
      </c>
      <c r="D142" s="315"/>
      <c r="E142" s="315"/>
      <c r="F142" s="338" t="s">
        <v>2066</v>
      </c>
      <c r="G142" s="315"/>
      <c r="H142" s="315" t="s">
        <v>2124</v>
      </c>
      <c r="I142" s="315" t="s">
        <v>2101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2125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2060</v>
      </c>
      <c r="D148" s="330"/>
      <c r="E148" s="330"/>
      <c r="F148" s="330" t="s">
        <v>2061</v>
      </c>
      <c r="G148" s="331"/>
      <c r="H148" s="330" t="s">
        <v>51</v>
      </c>
      <c r="I148" s="330" t="s">
        <v>54</v>
      </c>
      <c r="J148" s="330" t="s">
        <v>2062</v>
      </c>
      <c r="K148" s="329"/>
    </row>
    <row r="149" s="1" customFormat="1" ht="17.25" customHeight="1">
      <c r="B149" s="327"/>
      <c r="C149" s="332" t="s">
        <v>2063</v>
      </c>
      <c r="D149" s="332"/>
      <c r="E149" s="332"/>
      <c r="F149" s="333" t="s">
        <v>2064</v>
      </c>
      <c r="G149" s="334"/>
      <c r="H149" s="332"/>
      <c r="I149" s="332"/>
      <c r="J149" s="332" t="s">
        <v>2065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2069</v>
      </c>
      <c r="D151" s="315"/>
      <c r="E151" s="315"/>
      <c r="F151" s="368" t="s">
        <v>2066</v>
      </c>
      <c r="G151" s="315"/>
      <c r="H151" s="367" t="s">
        <v>2106</v>
      </c>
      <c r="I151" s="367" t="s">
        <v>2068</v>
      </c>
      <c r="J151" s="367">
        <v>120</v>
      </c>
      <c r="K151" s="363"/>
    </row>
    <row r="152" s="1" customFormat="1" ht="15" customHeight="1">
      <c r="B152" s="340"/>
      <c r="C152" s="367" t="s">
        <v>2115</v>
      </c>
      <c r="D152" s="315"/>
      <c r="E152" s="315"/>
      <c r="F152" s="368" t="s">
        <v>2066</v>
      </c>
      <c r="G152" s="315"/>
      <c r="H152" s="367" t="s">
        <v>2126</v>
      </c>
      <c r="I152" s="367" t="s">
        <v>2068</v>
      </c>
      <c r="J152" s="367" t="s">
        <v>2117</v>
      </c>
      <c r="K152" s="363"/>
    </row>
    <row r="153" s="1" customFormat="1" ht="15" customHeight="1">
      <c r="B153" s="340"/>
      <c r="C153" s="367" t="s">
        <v>82</v>
      </c>
      <c r="D153" s="315"/>
      <c r="E153" s="315"/>
      <c r="F153" s="368" t="s">
        <v>2066</v>
      </c>
      <c r="G153" s="315"/>
      <c r="H153" s="367" t="s">
        <v>2127</v>
      </c>
      <c r="I153" s="367" t="s">
        <v>2068</v>
      </c>
      <c r="J153" s="367" t="s">
        <v>2117</v>
      </c>
      <c r="K153" s="363"/>
    </row>
    <row r="154" s="1" customFormat="1" ht="15" customHeight="1">
      <c r="B154" s="340"/>
      <c r="C154" s="367" t="s">
        <v>2071</v>
      </c>
      <c r="D154" s="315"/>
      <c r="E154" s="315"/>
      <c r="F154" s="368" t="s">
        <v>2072</v>
      </c>
      <c r="G154" s="315"/>
      <c r="H154" s="367" t="s">
        <v>2106</v>
      </c>
      <c r="I154" s="367" t="s">
        <v>2068</v>
      </c>
      <c r="J154" s="367">
        <v>50</v>
      </c>
      <c r="K154" s="363"/>
    </row>
    <row r="155" s="1" customFormat="1" ht="15" customHeight="1">
      <c r="B155" s="340"/>
      <c r="C155" s="367" t="s">
        <v>2074</v>
      </c>
      <c r="D155" s="315"/>
      <c r="E155" s="315"/>
      <c r="F155" s="368" t="s">
        <v>2066</v>
      </c>
      <c r="G155" s="315"/>
      <c r="H155" s="367" t="s">
        <v>2106</v>
      </c>
      <c r="I155" s="367" t="s">
        <v>2076</v>
      </c>
      <c r="J155" s="367"/>
      <c r="K155" s="363"/>
    </row>
    <row r="156" s="1" customFormat="1" ht="15" customHeight="1">
      <c r="B156" s="340"/>
      <c r="C156" s="367" t="s">
        <v>2085</v>
      </c>
      <c r="D156" s="315"/>
      <c r="E156" s="315"/>
      <c r="F156" s="368" t="s">
        <v>2072</v>
      </c>
      <c r="G156" s="315"/>
      <c r="H156" s="367" t="s">
        <v>2106</v>
      </c>
      <c r="I156" s="367" t="s">
        <v>2068</v>
      </c>
      <c r="J156" s="367">
        <v>50</v>
      </c>
      <c r="K156" s="363"/>
    </row>
    <row r="157" s="1" customFormat="1" ht="15" customHeight="1">
      <c r="B157" s="340"/>
      <c r="C157" s="367" t="s">
        <v>2093</v>
      </c>
      <c r="D157" s="315"/>
      <c r="E157" s="315"/>
      <c r="F157" s="368" t="s">
        <v>2072</v>
      </c>
      <c r="G157" s="315"/>
      <c r="H157" s="367" t="s">
        <v>2106</v>
      </c>
      <c r="I157" s="367" t="s">
        <v>2068</v>
      </c>
      <c r="J157" s="367">
        <v>50</v>
      </c>
      <c r="K157" s="363"/>
    </row>
    <row r="158" s="1" customFormat="1" ht="15" customHeight="1">
      <c r="B158" s="340"/>
      <c r="C158" s="367" t="s">
        <v>2091</v>
      </c>
      <c r="D158" s="315"/>
      <c r="E158" s="315"/>
      <c r="F158" s="368" t="s">
        <v>2072</v>
      </c>
      <c r="G158" s="315"/>
      <c r="H158" s="367" t="s">
        <v>2106</v>
      </c>
      <c r="I158" s="367" t="s">
        <v>2068</v>
      </c>
      <c r="J158" s="367">
        <v>50</v>
      </c>
      <c r="K158" s="363"/>
    </row>
    <row r="159" s="1" customFormat="1" ht="15" customHeight="1">
      <c r="B159" s="340"/>
      <c r="C159" s="367" t="s">
        <v>132</v>
      </c>
      <c r="D159" s="315"/>
      <c r="E159" s="315"/>
      <c r="F159" s="368" t="s">
        <v>2066</v>
      </c>
      <c r="G159" s="315"/>
      <c r="H159" s="367" t="s">
        <v>2128</v>
      </c>
      <c r="I159" s="367" t="s">
        <v>2068</v>
      </c>
      <c r="J159" s="367" t="s">
        <v>2129</v>
      </c>
      <c r="K159" s="363"/>
    </row>
    <row r="160" s="1" customFormat="1" ht="15" customHeight="1">
      <c r="B160" s="340"/>
      <c r="C160" s="367" t="s">
        <v>2130</v>
      </c>
      <c r="D160" s="315"/>
      <c r="E160" s="315"/>
      <c r="F160" s="368" t="s">
        <v>2066</v>
      </c>
      <c r="G160" s="315"/>
      <c r="H160" s="367" t="s">
        <v>2131</v>
      </c>
      <c r="I160" s="367" t="s">
        <v>2101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2132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2060</v>
      </c>
      <c r="D166" s="330"/>
      <c r="E166" s="330"/>
      <c r="F166" s="330" t="s">
        <v>2061</v>
      </c>
      <c r="G166" s="372"/>
      <c r="H166" s="373" t="s">
        <v>51</v>
      </c>
      <c r="I166" s="373" t="s">
        <v>54</v>
      </c>
      <c r="J166" s="330" t="s">
        <v>2062</v>
      </c>
      <c r="K166" s="307"/>
    </row>
    <row r="167" s="1" customFormat="1" ht="17.25" customHeight="1">
      <c r="B167" s="308"/>
      <c r="C167" s="332" t="s">
        <v>2063</v>
      </c>
      <c r="D167" s="332"/>
      <c r="E167" s="332"/>
      <c r="F167" s="333" t="s">
        <v>2064</v>
      </c>
      <c r="G167" s="374"/>
      <c r="H167" s="375"/>
      <c r="I167" s="375"/>
      <c r="J167" s="332" t="s">
        <v>2065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2069</v>
      </c>
      <c r="D169" s="315"/>
      <c r="E169" s="315"/>
      <c r="F169" s="338" t="s">
        <v>2066</v>
      </c>
      <c r="G169" s="315"/>
      <c r="H169" s="315" t="s">
        <v>2106</v>
      </c>
      <c r="I169" s="315" t="s">
        <v>2068</v>
      </c>
      <c r="J169" s="315">
        <v>120</v>
      </c>
      <c r="K169" s="363"/>
    </row>
    <row r="170" s="1" customFormat="1" ht="15" customHeight="1">
      <c r="B170" s="340"/>
      <c r="C170" s="315" t="s">
        <v>2115</v>
      </c>
      <c r="D170" s="315"/>
      <c r="E170" s="315"/>
      <c r="F170" s="338" t="s">
        <v>2066</v>
      </c>
      <c r="G170" s="315"/>
      <c r="H170" s="315" t="s">
        <v>2116</v>
      </c>
      <c r="I170" s="315" t="s">
        <v>2068</v>
      </c>
      <c r="J170" s="315" t="s">
        <v>2117</v>
      </c>
      <c r="K170" s="363"/>
    </row>
    <row r="171" s="1" customFormat="1" ht="15" customHeight="1">
      <c r="B171" s="340"/>
      <c r="C171" s="315" t="s">
        <v>82</v>
      </c>
      <c r="D171" s="315"/>
      <c r="E171" s="315"/>
      <c r="F171" s="338" t="s">
        <v>2066</v>
      </c>
      <c r="G171" s="315"/>
      <c r="H171" s="315" t="s">
        <v>2133</v>
      </c>
      <c r="I171" s="315" t="s">
        <v>2068</v>
      </c>
      <c r="J171" s="315" t="s">
        <v>2117</v>
      </c>
      <c r="K171" s="363"/>
    </row>
    <row r="172" s="1" customFormat="1" ht="15" customHeight="1">
      <c r="B172" s="340"/>
      <c r="C172" s="315" t="s">
        <v>2071</v>
      </c>
      <c r="D172" s="315"/>
      <c r="E172" s="315"/>
      <c r="F172" s="338" t="s">
        <v>2072</v>
      </c>
      <c r="G172" s="315"/>
      <c r="H172" s="315" t="s">
        <v>2133</v>
      </c>
      <c r="I172" s="315" t="s">
        <v>2068</v>
      </c>
      <c r="J172" s="315">
        <v>50</v>
      </c>
      <c r="K172" s="363"/>
    </row>
    <row r="173" s="1" customFormat="1" ht="15" customHeight="1">
      <c r="B173" s="340"/>
      <c r="C173" s="315" t="s">
        <v>2074</v>
      </c>
      <c r="D173" s="315"/>
      <c r="E173" s="315"/>
      <c r="F173" s="338" t="s">
        <v>2066</v>
      </c>
      <c r="G173" s="315"/>
      <c r="H173" s="315" t="s">
        <v>2133</v>
      </c>
      <c r="I173" s="315" t="s">
        <v>2076</v>
      </c>
      <c r="J173" s="315"/>
      <c r="K173" s="363"/>
    </row>
    <row r="174" s="1" customFormat="1" ht="15" customHeight="1">
      <c r="B174" s="340"/>
      <c r="C174" s="315" t="s">
        <v>2085</v>
      </c>
      <c r="D174" s="315"/>
      <c r="E174" s="315"/>
      <c r="F174" s="338" t="s">
        <v>2072</v>
      </c>
      <c r="G174" s="315"/>
      <c r="H174" s="315" t="s">
        <v>2133</v>
      </c>
      <c r="I174" s="315" t="s">
        <v>2068</v>
      </c>
      <c r="J174" s="315">
        <v>50</v>
      </c>
      <c r="K174" s="363"/>
    </row>
    <row r="175" s="1" customFormat="1" ht="15" customHeight="1">
      <c r="B175" s="340"/>
      <c r="C175" s="315" t="s">
        <v>2093</v>
      </c>
      <c r="D175" s="315"/>
      <c r="E175" s="315"/>
      <c r="F175" s="338" t="s">
        <v>2072</v>
      </c>
      <c r="G175" s="315"/>
      <c r="H175" s="315" t="s">
        <v>2133</v>
      </c>
      <c r="I175" s="315" t="s">
        <v>2068</v>
      </c>
      <c r="J175" s="315">
        <v>50</v>
      </c>
      <c r="K175" s="363"/>
    </row>
    <row r="176" s="1" customFormat="1" ht="15" customHeight="1">
      <c r="B176" s="340"/>
      <c r="C176" s="315" t="s">
        <v>2091</v>
      </c>
      <c r="D176" s="315"/>
      <c r="E176" s="315"/>
      <c r="F176" s="338" t="s">
        <v>2072</v>
      </c>
      <c r="G176" s="315"/>
      <c r="H176" s="315" t="s">
        <v>2133</v>
      </c>
      <c r="I176" s="315" t="s">
        <v>2068</v>
      </c>
      <c r="J176" s="315">
        <v>50</v>
      </c>
      <c r="K176" s="363"/>
    </row>
    <row r="177" s="1" customFormat="1" ht="15" customHeight="1">
      <c r="B177" s="340"/>
      <c r="C177" s="315" t="s">
        <v>141</v>
      </c>
      <c r="D177" s="315"/>
      <c r="E177" s="315"/>
      <c r="F177" s="338" t="s">
        <v>2066</v>
      </c>
      <c r="G177" s="315"/>
      <c r="H177" s="315" t="s">
        <v>2134</v>
      </c>
      <c r="I177" s="315" t="s">
        <v>2135</v>
      </c>
      <c r="J177" s="315"/>
      <c r="K177" s="363"/>
    </row>
    <row r="178" s="1" customFormat="1" ht="15" customHeight="1">
      <c r="B178" s="340"/>
      <c r="C178" s="315" t="s">
        <v>54</v>
      </c>
      <c r="D178" s="315"/>
      <c r="E178" s="315"/>
      <c r="F178" s="338" t="s">
        <v>2066</v>
      </c>
      <c r="G178" s="315"/>
      <c r="H178" s="315" t="s">
        <v>2136</v>
      </c>
      <c r="I178" s="315" t="s">
        <v>2137</v>
      </c>
      <c r="J178" s="315">
        <v>1</v>
      </c>
      <c r="K178" s="363"/>
    </row>
    <row r="179" s="1" customFormat="1" ht="15" customHeight="1">
      <c r="B179" s="340"/>
      <c r="C179" s="315" t="s">
        <v>50</v>
      </c>
      <c r="D179" s="315"/>
      <c r="E179" s="315"/>
      <c r="F179" s="338" t="s">
        <v>2066</v>
      </c>
      <c r="G179" s="315"/>
      <c r="H179" s="315" t="s">
        <v>2138</v>
      </c>
      <c r="I179" s="315" t="s">
        <v>2068</v>
      </c>
      <c r="J179" s="315">
        <v>20</v>
      </c>
      <c r="K179" s="363"/>
    </row>
    <row r="180" s="1" customFormat="1" ht="15" customHeight="1">
      <c r="B180" s="340"/>
      <c r="C180" s="315" t="s">
        <v>51</v>
      </c>
      <c r="D180" s="315"/>
      <c r="E180" s="315"/>
      <c r="F180" s="338" t="s">
        <v>2066</v>
      </c>
      <c r="G180" s="315"/>
      <c r="H180" s="315" t="s">
        <v>2139</v>
      </c>
      <c r="I180" s="315" t="s">
        <v>2068</v>
      </c>
      <c r="J180" s="315">
        <v>255</v>
      </c>
      <c r="K180" s="363"/>
    </row>
    <row r="181" s="1" customFormat="1" ht="15" customHeight="1">
      <c r="B181" s="340"/>
      <c r="C181" s="315" t="s">
        <v>142</v>
      </c>
      <c r="D181" s="315"/>
      <c r="E181" s="315"/>
      <c r="F181" s="338" t="s">
        <v>2066</v>
      </c>
      <c r="G181" s="315"/>
      <c r="H181" s="315" t="s">
        <v>2030</v>
      </c>
      <c r="I181" s="315" t="s">
        <v>2068</v>
      </c>
      <c r="J181" s="315">
        <v>10</v>
      </c>
      <c r="K181" s="363"/>
    </row>
    <row r="182" s="1" customFormat="1" ht="15" customHeight="1">
      <c r="B182" s="340"/>
      <c r="C182" s="315" t="s">
        <v>143</v>
      </c>
      <c r="D182" s="315"/>
      <c r="E182" s="315"/>
      <c r="F182" s="338" t="s">
        <v>2066</v>
      </c>
      <c r="G182" s="315"/>
      <c r="H182" s="315" t="s">
        <v>2140</v>
      </c>
      <c r="I182" s="315" t="s">
        <v>2101</v>
      </c>
      <c r="J182" s="315"/>
      <c r="K182" s="363"/>
    </row>
    <row r="183" s="1" customFormat="1" ht="15" customHeight="1">
      <c r="B183" s="340"/>
      <c r="C183" s="315" t="s">
        <v>2141</v>
      </c>
      <c r="D183" s="315"/>
      <c r="E183" s="315"/>
      <c r="F183" s="338" t="s">
        <v>2066</v>
      </c>
      <c r="G183" s="315"/>
      <c r="H183" s="315" t="s">
        <v>2142</v>
      </c>
      <c r="I183" s="315" t="s">
        <v>2101</v>
      </c>
      <c r="J183" s="315"/>
      <c r="K183" s="363"/>
    </row>
    <row r="184" s="1" customFormat="1" ht="15" customHeight="1">
      <c r="B184" s="340"/>
      <c r="C184" s="315" t="s">
        <v>2130</v>
      </c>
      <c r="D184" s="315"/>
      <c r="E184" s="315"/>
      <c r="F184" s="338" t="s">
        <v>2066</v>
      </c>
      <c r="G184" s="315"/>
      <c r="H184" s="315" t="s">
        <v>2143</v>
      </c>
      <c r="I184" s="315" t="s">
        <v>2101</v>
      </c>
      <c r="J184" s="315"/>
      <c r="K184" s="363"/>
    </row>
    <row r="185" s="1" customFormat="1" ht="15" customHeight="1">
      <c r="B185" s="340"/>
      <c r="C185" s="315" t="s">
        <v>145</v>
      </c>
      <c r="D185" s="315"/>
      <c r="E185" s="315"/>
      <c r="F185" s="338" t="s">
        <v>2072</v>
      </c>
      <c r="G185" s="315"/>
      <c r="H185" s="315" t="s">
        <v>2144</v>
      </c>
      <c r="I185" s="315" t="s">
        <v>2068</v>
      </c>
      <c r="J185" s="315">
        <v>50</v>
      </c>
      <c r="K185" s="363"/>
    </row>
    <row r="186" s="1" customFormat="1" ht="15" customHeight="1">
      <c r="B186" s="340"/>
      <c r="C186" s="315" t="s">
        <v>2145</v>
      </c>
      <c r="D186" s="315"/>
      <c r="E186" s="315"/>
      <c r="F186" s="338" t="s">
        <v>2072</v>
      </c>
      <c r="G186" s="315"/>
      <c r="H186" s="315" t="s">
        <v>2146</v>
      </c>
      <c r="I186" s="315" t="s">
        <v>2147</v>
      </c>
      <c r="J186" s="315"/>
      <c r="K186" s="363"/>
    </row>
    <row r="187" s="1" customFormat="1" ht="15" customHeight="1">
      <c r="B187" s="340"/>
      <c r="C187" s="315" t="s">
        <v>2148</v>
      </c>
      <c r="D187" s="315"/>
      <c r="E187" s="315"/>
      <c r="F187" s="338" t="s">
        <v>2072</v>
      </c>
      <c r="G187" s="315"/>
      <c r="H187" s="315" t="s">
        <v>2149</v>
      </c>
      <c r="I187" s="315" t="s">
        <v>2147</v>
      </c>
      <c r="J187" s="315"/>
      <c r="K187" s="363"/>
    </row>
    <row r="188" s="1" customFormat="1" ht="15" customHeight="1">
      <c r="B188" s="340"/>
      <c r="C188" s="315" t="s">
        <v>2150</v>
      </c>
      <c r="D188" s="315"/>
      <c r="E188" s="315"/>
      <c r="F188" s="338" t="s">
        <v>2072</v>
      </c>
      <c r="G188" s="315"/>
      <c r="H188" s="315" t="s">
        <v>2151</v>
      </c>
      <c r="I188" s="315" t="s">
        <v>2147</v>
      </c>
      <c r="J188" s="315"/>
      <c r="K188" s="363"/>
    </row>
    <row r="189" s="1" customFormat="1" ht="15" customHeight="1">
      <c r="B189" s="340"/>
      <c r="C189" s="376" t="s">
        <v>2152</v>
      </c>
      <c r="D189" s="315"/>
      <c r="E189" s="315"/>
      <c r="F189" s="338" t="s">
        <v>2072</v>
      </c>
      <c r="G189" s="315"/>
      <c r="H189" s="315" t="s">
        <v>2153</v>
      </c>
      <c r="I189" s="315" t="s">
        <v>2154</v>
      </c>
      <c r="J189" s="377" t="s">
        <v>2155</v>
      </c>
      <c r="K189" s="363"/>
    </row>
    <row r="190" s="18" customFormat="1" ht="15" customHeight="1">
      <c r="B190" s="378"/>
      <c r="C190" s="379" t="s">
        <v>2156</v>
      </c>
      <c r="D190" s="380"/>
      <c r="E190" s="380"/>
      <c r="F190" s="381" t="s">
        <v>2072</v>
      </c>
      <c r="G190" s="380"/>
      <c r="H190" s="380" t="s">
        <v>2157</v>
      </c>
      <c r="I190" s="380" t="s">
        <v>2154</v>
      </c>
      <c r="J190" s="382" t="s">
        <v>2155</v>
      </c>
      <c r="K190" s="383"/>
    </row>
    <row r="191" s="1" customFormat="1" ht="15" customHeight="1">
      <c r="B191" s="340"/>
      <c r="C191" s="376" t="s">
        <v>39</v>
      </c>
      <c r="D191" s="315"/>
      <c r="E191" s="315"/>
      <c r="F191" s="338" t="s">
        <v>2066</v>
      </c>
      <c r="G191" s="315"/>
      <c r="H191" s="312" t="s">
        <v>2158</v>
      </c>
      <c r="I191" s="315" t="s">
        <v>2159</v>
      </c>
      <c r="J191" s="315"/>
      <c r="K191" s="363"/>
    </row>
    <row r="192" s="1" customFormat="1" ht="15" customHeight="1">
      <c r="B192" s="340"/>
      <c r="C192" s="376" t="s">
        <v>2160</v>
      </c>
      <c r="D192" s="315"/>
      <c r="E192" s="315"/>
      <c r="F192" s="338" t="s">
        <v>2066</v>
      </c>
      <c r="G192" s="315"/>
      <c r="H192" s="315" t="s">
        <v>2161</v>
      </c>
      <c r="I192" s="315" t="s">
        <v>2101</v>
      </c>
      <c r="J192" s="315"/>
      <c r="K192" s="363"/>
    </row>
    <row r="193" s="1" customFormat="1" ht="15" customHeight="1">
      <c r="B193" s="340"/>
      <c r="C193" s="376" t="s">
        <v>2162</v>
      </c>
      <c r="D193" s="315"/>
      <c r="E193" s="315"/>
      <c r="F193" s="338" t="s">
        <v>2066</v>
      </c>
      <c r="G193" s="315"/>
      <c r="H193" s="315" t="s">
        <v>2163</v>
      </c>
      <c r="I193" s="315" t="s">
        <v>2101</v>
      </c>
      <c r="J193" s="315"/>
      <c r="K193" s="363"/>
    </row>
    <row r="194" s="1" customFormat="1" ht="15" customHeight="1">
      <c r="B194" s="340"/>
      <c r="C194" s="376" t="s">
        <v>2164</v>
      </c>
      <c r="D194" s="315"/>
      <c r="E194" s="315"/>
      <c r="F194" s="338" t="s">
        <v>2072</v>
      </c>
      <c r="G194" s="315"/>
      <c r="H194" s="315" t="s">
        <v>2165</v>
      </c>
      <c r="I194" s="315" t="s">
        <v>2101</v>
      </c>
      <c r="J194" s="315"/>
      <c r="K194" s="363"/>
    </row>
    <row r="195" s="1" customFormat="1" ht="15" customHeight="1">
      <c r="B195" s="369"/>
      <c r="C195" s="384"/>
      <c r="D195" s="349"/>
      <c r="E195" s="349"/>
      <c r="F195" s="349"/>
      <c r="G195" s="349"/>
      <c r="H195" s="349"/>
      <c r="I195" s="349"/>
      <c r="J195" s="349"/>
      <c r="K195" s="370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51"/>
      <c r="C197" s="361"/>
      <c r="D197" s="361"/>
      <c r="E197" s="361"/>
      <c r="F197" s="371"/>
      <c r="G197" s="361"/>
      <c r="H197" s="361"/>
      <c r="I197" s="361"/>
      <c r="J197" s="361"/>
      <c r="K197" s="351"/>
    </row>
    <row r="198" s="1" customFormat="1" ht="18.75" customHeight="1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</row>
    <row r="199" s="1" customFormat="1" ht="13.5">
      <c r="B199" s="302"/>
      <c r="C199" s="303"/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1">
      <c r="B200" s="305"/>
      <c r="C200" s="306" t="s">
        <v>2166</v>
      </c>
      <c r="D200" s="306"/>
      <c r="E200" s="306"/>
      <c r="F200" s="306"/>
      <c r="G200" s="306"/>
      <c r="H200" s="306"/>
      <c r="I200" s="306"/>
      <c r="J200" s="306"/>
      <c r="K200" s="307"/>
    </row>
    <row r="201" s="1" customFormat="1" ht="25.5" customHeight="1">
      <c r="B201" s="305"/>
      <c r="C201" s="385" t="s">
        <v>2167</v>
      </c>
      <c r="D201" s="385"/>
      <c r="E201" s="385"/>
      <c r="F201" s="385" t="s">
        <v>2168</v>
      </c>
      <c r="G201" s="386"/>
      <c r="H201" s="385" t="s">
        <v>2169</v>
      </c>
      <c r="I201" s="385"/>
      <c r="J201" s="385"/>
      <c r="K201" s="307"/>
    </row>
    <row r="202" s="1" customFormat="1" ht="5.25" customHeight="1">
      <c r="B202" s="340"/>
      <c r="C202" s="335"/>
      <c r="D202" s="335"/>
      <c r="E202" s="335"/>
      <c r="F202" s="335"/>
      <c r="G202" s="361"/>
      <c r="H202" s="335"/>
      <c r="I202" s="335"/>
      <c r="J202" s="335"/>
      <c r="K202" s="363"/>
    </row>
    <row r="203" s="1" customFormat="1" ht="15" customHeight="1">
      <c r="B203" s="340"/>
      <c r="C203" s="315" t="s">
        <v>2159</v>
      </c>
      <c r="D203" s="315"/>
      <c r="E203" s="315"/>
      <c r="F203" s="338" t="s">
        <v>40</v>
      </c>
      <c r="G203" s="315"/>
      <c r="H203" s="315" t="s">
        <v>2170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41</v>
      </c>
      <c r="G204" s="315"/>
      <c r="H204" s="315" t="s">
        <v>2171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44</v>
      </c>
      <c r="G205" s="315"/>
      <c r="H205" s="315" t="s">
        <v>2172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42</v>
      </c>
      <c r="G206" s="315"/>
      <c r="H206" s="315" t="s">
        <v>2173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 t="s">
        <v>43</v>
      </c>
      <c r="G207" s="315"/>
      <c r="H207" s="315" t="s">
        <v>2174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/>
      <c r="G208" s="315"/>
      <c r="H208" s="315"/>
      <c r="I208" s="315"/>
      <c r="J208" s="315"/>
      <c r="K208" s="363"/>
    </row>
    <row r="209" s="1" customFormat="1" ht="15" customHeight="1">
      <c r="B209" s="340"/>
      <c r="C209" s="315" t="s">
        <v>2113</v>
      </c>
      <c r="D209" s="315"/>
      <c r="E209" s="315"/>
      <c r="F209" s="338" t="s">
        <v>75</v>
      </c>
      <c r="G209" s="315"/>
      <c r="H209" s="315" t="s">
        <v>2175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2010</v>
      </c>
      <c r="G210" s="315"/>
      <c r="H210" s="315" t="s">
        <v>2011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2008</v>
      </c>
      <c r="G211" s="315"/>
      <c r="H211" s="315" t="s">
        <v>2176</v>
      </c>
      <c r="I211" s="315"/>
      <c r="J211" s="315"/>
      <c r="K211" s="363"/>
    </row>
    <row r="212" s="1" customFormat="1" ht="15" customHeight="1">
      <c r="B212" s="387"/>
      <c r="C212" s="315"/>
      <c r="D212" s="315"/>
      <c r="E212" s="315"/>
      <c r="F212" s="338" t="s">
        <v>2012</v>
      </c>
      <c r="G212" s="376"/>
      <c r="H212" s="367" t="s">
        <v>2013</v>
      </c>
      <c r="I212" s="367"/>
      <c r="J212" s="367"/>
      <c r="K212" s="388"/>
    </row>
    <row r="213" s="1" customFormat="1" ht="15" customHeight="1">
      <c r="B213" s="387"/>
      <c r="C213" s="315"/>
      <c r="D213" s="315"/>
      <c r="E213" s="315"/>
      <c r="F213" s="338" t="s">
        <v>2014</v>
      </c>
      <c r="G213" s="376"/>
      <c r="H213" s="367" t="s">
        <v>1362</v>
      </c>
      <c r="I213" s="367"/>
      <c r="J213" s="367"/>
      <c r="K213" s="388"/>
    </row>
    <row r="214" s="1" customFormat="1" ht="15" customHeight="1">
      <c r="B214" s="387"/>
      <c r="C214" s="315"/>
      <c r="D214" s="315"/>
      <c r="E214" s="315"/>
      <c r="F214" s="338"/>
      <c r="G214" s="376"/>
      <c r="H214" s="367"/>
      <c r="I214" s="367"/>
      <c r="J214" s="367"/>
      <c r="K214" s="388"/>
    </row>
    <row r="215" s="1" customFormat="1" ht="15" customHeight="1">
      <c r="B215" s="387"/>
      <c r="C215" s="315" t="s">
        <v>2137</v>
      </c>
      <c r="D215" s="315"/>
      <c r="E215" s="315"/>
      <c r="F215" s="338">
        <v>1</v>
      </c>
      <c r="G215" s="376"/>
      <c r="H215" s="367" t="s">
        <v>2177</v>
      </c>
      <c r="I215" s="367"/>
      <c r="J215" s="367"/>
      <c r="K215" s="388"/>
    </row>
    <row r="216" s="1" customFormat="1" ht="15" customHeight="1">
      <c r="B216" s="387"/>
      <c r="C216" s="315"/>
      <c r="D216" s="315"/>
      <c r="E216" s="315"/>
      <c r="F216" s="338">
        <v>2</v>
      </c>
      <c r="G216" s="376"/>
      <c r="H216" s="367" t="s">
        <v>2178</v>
      </c>
      <c r="I216" s="367"/>
      <c r="J216" s="367"/>
      <c r="K216" s="388"/>
    </row>
    <row r="217" s="1" customFormat="1" ht="15" customHeight="1">
      <c r="B217" s="387"/>
      <c r="C217" s="315"/>
      <c r="D217" s="315"/>
      <c r="E217" s="315"/>
      <c r="F217" s="338">
        <v>3</v>
      </c>
      <c r="G217" s="376"/>
      <c r="H217" s="367" t="s">
        <v>2179</v>
      </c>
      <c r="I217" s="367"/>
      <c r="J217" s="367"/>
      <c r="K217" s="388"/>
    </row>
    <row r="218" s="1" customFormat="1" ht="15" customHeight="1">
      <c r="B218" s="387"/>
      <c r="C218" s="315"/>
      <c r="D218" s="315"/>
      <c r="E218" s="315"/>
      <c r="F218" s="338">
        <v>4</v>
      </c>
      <c r="G218" s="376"/>
      <c r="H218" s="367" t="s">
        <v>2180</v>
      </c>
      <c r="I218" s="367"/>
      <c r="J218" s="367"/>
      <c r="K218" s="388"/>
    </row>
    <row r="219" s="1" customFormat="1" ht="12.75" customHeight="1">
      <c r="B219" s="389"/>
      <c r="C219" s="390"/>
      <c r="D219" s="390"/>
      <c r="E219" s="390"/>
      <c r="F219" s="390"/>
      <c r="G219" s="390"/>
      <c r="H219" s="390"/>
      <c r="I219" s="390"/>
      <c r="J219" s="390"/>
      <c r="K219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130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ROUND(J90,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ROUND((SUM(BE90:BE231)),  2)</f>
        <v>0</v>
      </c>
      <c r="G35" s="41"/>
      <c r="H35" s="41"/>
      <c r="I35" s="161">
        <v>0.20999999999999999</v>
      </c>
      <c r="J35" s="160">
        <f>ROUND(((SUM(BE90:BE231))*I35),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ROUND((SUM(BF90:BF231)),  2)</f>
        <v>0</v>
      </c>
      <c r="G36" s="41"/>
      <c r="H36" s="41"/>
      <c r="I36" s="161">
        <v>0.12</v>
      </c>
      <c r="J36" s="160">
        <f>ROUND(((SUM(BF90:BF231))*I36),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ROUND((SUM(BG90:BG231)),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ROUND((SUM(BH90:BH231)),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ROUND((SUM(BI90:BI231)),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11-01-11 - ŽST Hrubá Voda, úprava SZZ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135</v>
      </c>
      <c r="E64" s="181"/>
      <c r="F64" s="181"/>
      <c r="G64" s="181"/>
      <c r="H64" s="181"/>
      <c r="I64" s="181"/>
      <c r="J64" s="182">
        <f>J91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136</v>
      </c>
      <c r="E65" s="181"/>
      <c r="F65" s="181"/>
      <c r="G65" s="181"/>
      <c r="H65" s="181"/>
      <c r="I65" s="181"/>
      <c r="J65" s="182">
        <f>J113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137</v>
      </c>
      <c r="E66" s="181"/>
      <c r="F66" s="181"/>
      <c r="G66" s="181"/>
      <c r="H66" s="181"/>
      <c r="I66" s="181"/>
      <c r="J66" s="182">
        <f>J143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8"/>
      <c r="C67" s="179"/>
      <c r="D67" s="180" t="s">
        <v>138</v>
      </c>
      <c r="E67" s="181"/>
      <c r="F67" s="181"/>
      <c r="G67" s="181"/>
      <c r="H67" s="181"/>
      <c r="I67" s="181"/>
      <c r="J67" s="182">
        <f>J150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8"/>
      <c r="C68" s="179"/>
      <c r="D68" s="180" t="s">
        <v>139</v>
      </c>
      <c r="E68" s="181"/>
      <c r="F68" s="181"/>
      <c r="G68" s="181"/>
      <c r="H68" s="181"/>
      <c r="I68" s="181"/>
      <c r="J68" s="182">
        <f>J213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140</v>
      </c>
      <c r="D75" s="43"/>
      <c r="E75" s="43"/>
      <c r="F75" s="43"/>
      <c r="G75" s="43"/>
      <c r="H75" s="43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3" t="str">
        <f>E7</f>
        <v>ŽST Hrubá Voda - vymístění pracoviště ŘP</v>
      </c>
      <c r="F78" s="35"/>
      <c r="G78" s="35"/>
      <c r="H78" s="35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127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3" t="s">
        <v>128</v>
      </c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129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PS 11-01-11 - ŽST Hrubá Voda, úprava SZZ</v>
      </c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30. 4. 2025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 xml:space="preserve"> </v>
      </c>
      <c r="G86" s="43"/>
      <c r="H86" s="43"/>
      <c r="I86" s="35" t="s">
        <v>30</v>
      </c>
      <c r="J86" s="39" t="str">
        <f>E23</f>
        <v xml:space="preserve"> </v>
      </c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28</v>
      </c>
      <c r="D87" s="43"/>
      <c r="E87" s="43"/>
      <c r="F87" s="30" t="str">
        <f>IF(E20="","",E20)</f>
        <v>Vyplň údaj</v>
      </c>
      <c r="G87" s="43"/>
      <c r="H87" s="43"/>
      <c r="I87" s="35" t="s">
        <v>32</v>
      </c>
      <c r="J87" s="39" t="str">
        <f>E26</f>
        <v xml:space="preserve"> 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0" customFormat="1" ht="29.28" customHeight="1">
      <c r="A89" s="184"/>
      <c r="B89" s="185"/>
      <c r="C89" s="186" t="s">
        <v>141</v>
      </c>
      <c r="D89" s="187" t="s">
        <v>54</v>
      </c>
      <c r="E89" s="187" t="s">
        <v>50</v>
      </c>
      <c r="F89" s="187" t="s">
        <v>51</v>
      </c>
      <c r="G89" s="187" t="s">
        <v>142</v>
      </c>
      <c r="H89" s="187" t="s">
        <v>143</v>
      </c>
      <c r="I89" s="187" t="s">
        <v>144</v>
      </c>
      <c r="J89" s="187" t="s">
        <v>133</v>
      </c>
      <c r="K89" s="188" t="s">
        <v>145</v>
      </c>
      <c r="L89" s="189"/>
      <c r="M89" s="95" t="s">
        <v>19</v>
      </c>
      <c r="N89" s="96" t="s">
        <v>39</v>
      </c>
      <c r="O89" s="96" t="s">
        <v>146</v>
      </c>
      <c r="P89" s="96" t="s">
        <v>147</v>
      </c>
      <c r="Q89" s="96" t="s">
        <v>148</v>
      </c>
      <c r="R89" s="96" t="s">
        <v>149</v>
      </c>
      <c r="S89" s="96" t="s">
        <v>150</v>
      </c>
      <c r="T89" s="97" t="s">
        <v>151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="2" customFormat="1" ht="22.8" customHeight="1">
      <c r="A90" s="41"/>
      <c r="B90" s="42"/>
      <c r="C90" s="102" t="s">
        <v>152</v>
      </c>
      <c r="D90" s="43"/>
      <c r="E90" s="43"/>
      <c r="F90" s="43"/>
      <c r="G90" s="43"/>
      <c r="H90" s="43"/>
      <c r="I90" s="43"/>
      <c r="J90" s="190">
        <f>BK90</f>
        <v>0</v>
      </c>
      <c r="K90" s="43"/>
      <c r="L90" s="47"/>
      <c r="M90" s="98"/>
      <c r="N90" s="191"/>
      <c r="O90" s="99"/>
      <c r="P90" s="192">
        <f>P91+P113+P143+P150+P213</f>
        <v>0</v>
      </c>
      <c r="Q90" s="99"/>
      <c r="R90" s="192">
        <f>R91+R113+R143+R150+R213</f>
        <v>0</v>
      </c>
      <c r="S90" s="99"/>
      <c r="T90" s="193">
        <f>T91+T113+T143+T150+T213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68</v>
      </c>
      <c r="AU90" s="20" t="s">
        <v>134</v>
      </c>
      <c r="BK90" s="194">
        <f>BK91+BK113+BK143+BK150+BK213</f>
        <v>0</v>
      </c>
    </row>
    <row r="91" s="11" customFormat="1" ht="25.92" customHeight="1">
      <c r="A91" s="11"/>
      <c r="B91" s="195"/>
      <c r="C91" s="196"/>
      <c r="D91" s="197" t="s">
        <v>68</v>
      </c>
      <c r="E91" s="198" t="s">
        <v>76</v>
      </c>
      <c r="F91" s="198" t="s">
        <v>153</v>
      </c>
      <c r="G91" s="196"/>
      <c r="H91" s="196"/>
      <c r="I91" s="199"/>
      <c r="J91" s="200">
        <f>BK91</f>
        <v>0</v>
      </c>
      <c r="K91" s="196"/>
      <c r="L91" s="201"/>
      <c r="M91" s="202"/>
      <c r="N91" s="203"/>
      <c r="O91" s="203"/>
      <c r="P91" s="204">
        <f>SUM(P92:P112)</f>
        <v>0</v>
      </c>
      <c r="Q91" s="203"/>
      <c r="R91" s="204">
        <f>SUM(R92:R112)</f>
        <v>0</v>
      </c>
      <c r="S91" s="203"/>
      <c r="T91" s="205">
        <f>SUM(T92:T112)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6" t="s">
        <v>76</v>
      </c>
      <c r="AT91" s="207" t="s">
        <v>68</v>
      </c>
      <c r="AU91" s="207" t="s">
        <v>69</v>
      </c>
      <c r="AY91" s="206" t="s">
        <v>154</v>
      </c>
      <c r="BK91" s="208">
        <f>SUM(BK92:BK112)</f>
        <v>0</v>
      </c>
    </row>
    <row r="92" s="2" customFormat="1" ht="16.5" customHeight="1">
      <c r="A92" s="41"/>
      <c r="B92" s="42"/>
      <c r="C92" s="209" t="s">
        <v>78</v>
      </c>
      <c r="D92" s="209" t="s">
        <v>155</v>
      </c>
      <c r="E92" s="210" t="s">
        <v>156</v>
      </c>
      <c r="F92" s="211" t="s">
        <v>157</v>
      </c>
      <c r="G92" s="212" t="s">
        <v>158</v>
      </c>
      <c r="H92" s="213">
        <v>3</v>
      </c>
      <c r="I92" s="214"/>
      <c r="J92" s="215">
        <f>ROUND(I92*H92,2)</f>
        <v>0</v>
      </c>
      <c r="K92" s="211" t="s">
        <v>159</v>
      </c>
      <c r="L92" s="47"/>
      <c r="M92" s="216" t="s">
        <v>19</v>
      </c>
      <c r="N92" s="217" t="s">
        <v>40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160</v>
      </c>
      <c r="AT92" s="220" t="s">
        <v>155</v>
      </c>
      <c r="AU92" s="220" t="s">
        <v>76</v>
      </c>
      <c r="AY92" s="20" t="s">
        <v>154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76</v>
      </c>
      <c r="BK92" s="221">
        <f>ROUND(I92*H92,2)</f>
        <v>0</v>
      </c>
      <c r="BL92" s="20" t="s">
        <v>160</v>
      </c>
      <c r="BM92" s="220" t="s">
        <v>161</v>
      </c>
    </row>
    <row r="93" s="2" customFormat="1">
      <c r="A93" s="41"/>
      <c r="B93" s="42"/>
      <c r="C93" s="43"/>
      <c r="D93" s="222" t="s">
        <v>162</v>
      </c>
      <c r="E93" s="43"/>
      <c r="F93" s="223" t="s">
        <v>157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162</v>
      </c>
      <c r="AU93" s="20" t="s">
        <v>76</v>
      </c>
    </row>
    <row r="94" s="2" customFormat="1">
      <c r="A94" s="41"/>
      <c r="B94" s="42"/>
      <c r="C94" s="43"/>
      <c r="D94" s="222" t="s">
        <v>163</v>
      </c>
      <c r="E94" s="43"/>
      <c r="F94" s="227" t="s">
        <v>164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163</v>
      </c>
      <c r="AU94" s="20" t="s">
        <v>76</v>
      </c>
    </row>
    <row r="95" s="2" customFormat="1" ht="16.5" customHeight="1">
      <c r="A95" s="41"/>
      <c r="B95" s="42"/>
      <c r="C95" s="209" t="s">
        <v>76</v>
      </c>
      <c r="D95" s="209" t="s">
        <v>155</v>
      </c>
      <c r="E95" s="210" t="s">
        <v>165</v>
      </c>
      <c r="F95" s="211" t="s">
        <v>166</v>
      </c>
      <c r="G95" s="212" t="s">
        <v>158</v>
      </c>
      <c r="H95" s="213">
        <v>42</v>
      </c>
      <c r="I95" s="214"/>
      <c r="J95" s="215">
        <f>ROUND(I95*H95,2)</f>
        <v>0</v>
      </c>
      <c r="K95" s="211" t="s">
        <v>159</v>
      </c>
      <c r="L95" s="47"/>
      <c r="M95" s="216" t="s">
        <v>19</v>
      </c>
      <c r="N95" s="217" t="s">
        <v>40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160</v>
      </c>
      <c r="AT95" s="220" t="s">
        <v>155</v>
      </c>
      <c r="AU95" s="220" t="s">
        <v>76</v>
      </c>
      <c r="AY95" s="20" t="s">
        <v>154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160</v>
      </c>
      <c r="BM95" s="220" t="s">
        <v>167</v>
      </c>
    </row>
    <row r="96" s="2" customFormat="1">
      <c r="A96" s="41"/>
      <c r="B96" s="42"/>
      <c r="C96" s="43"/>
      <c r="D96" s="222" t="s">
        <v>162</v>
      </c>
      <c r="E96" s="43"/>
      <c r="F96" s="223" t="s">
        <v>166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162</v>
      </c>
      <c r="AU96" s="20" t="s">
        <v>76</v>
      </c>
    </row>
    <row r="97" s="2" customFormat="1">
      <c r="A97" s="41"/>
      <c r="B97" s="42"/>
      <c r="C97" s="43"/>
      <c r="D97" s="222" t="s">
        <v>163</v>
      </c>
      <c r="E97" s="43"/>
      <c r="F97" s="227" t="s">
        <v>164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163</v>
      </c>
      <c r="AU97" s="20" t="s">
        <v>76</v>
      </c>
    </row>
    <row r="98" s="2" customFormat="1" ht="16.5" customHeight="1">
      <c r="A98" s="41"/>
      <c r="B98" s="42"/>
      <c r="C98" s="209" t="s">
        <v>160</v>
      </c>
      <c r="D98" s="209" t="s">
        <v>155</v>
      </c>
      <c r="E98" s="210" t="s">
        <v>168</v>
      </c>
      <c r="F98" s="211" t="s">
        <v>169</v>
      </c>
      <c r="G98" s="212" t="s">
        <v>170</v>
      </c>
      <c r="H98" s="213">
        <v>60</v>
      </c>
      <c r="I98" s="214"/>
      <c r="J98" s="215">
        <f>ROUND(I98*H98,2)</f>
        <v>0</v>
      </c>
      <c r="K98" s="211" t="s">
        <v>159</v>
      </c>
      <c r="L98" s="47"/>
      <c r="M98" s="216" t="s">
        <v>19</v>
      </c>
      <c r="N98" s="217" t="s">
        <v>40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160</v>
      </c>
      <c r="AT98" s="220" t="s">
        <v>155</v>
      </c>
      <c r="AU98" s="220" t="s">
        <v>76</v>
      </c>
      <c r="AY98" s="20" t="s">
        <v>154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76</v>
      </c>
      <c r="BK98" s="221">
        <f>ROUND(I98*H98,2)</f>
        <v>0</v>
      </c>
      <c r="BL98" s="20" t="s">
        <v>160</v>
      </c>
      <c r="BM98" s="220" t="s">
        <v>171</v>
      </c>
    </row>
    <row r="99" s="2" customFormat="1">
      <c r="A99" s="41"/>
      <c r="B99" s="42"/>
      <c r="C99" s="43"/>
      <c r="D99" s="222" t="s">
        <v>162</v>
      </c>
      <c r="E99" s="43"/>
      <c r="F99" s="223" t="s">
        <v>169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162</v>
      </c>
      <c r="AU99" s="20" t="s">
        <v>76</v>
      </c>
    </row>
    <row r="100" s="2" customFormat="1">
      <c r="A100" s="41"/>
      <c r="B100" s="42"/>
      <c r="C100" s="43"/>
      <c r="D100" s="222" t="s">
        <v>163</v>
      </c>
      <c r="E100" s="43"/>
      <c r="F100" s="227" t="s">
        <v>172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163</v>
      </c>
      <c r="AU100" s="20" t="s">
        <v>76</v>
      </c>
    </row>
    <row r="101" s="2" customFormat="1" ht="16.5" customHeight="1">
      <c r="A101" s="41"/>
      <c r="B101" s="42"/>
      <c r="C101" s="209" t="s">
        <v>112</v>
      </c>
      <c r="D101" s="209" t="s">
        <v>155</v>
      </c>
      <c r="E101" s="210" t="s">
        <v>173</v>
      </c>
      <c r="F101" s="211" t="s">
        <v>174</v>
      </c>
      <c r="G101" s="212" t="s">
        <v>158</v>
      </c>
      <c r="H101" s="213">
        <v>45</v>
      </c>
      <c r="I101" s="214"/>
      <c r="J101" s="215">
        <f>ROUND(I101*H101,2)</f>
        <v>0</v>
      </c>
      <c r="K101" s="211" t="s">
        <v>159</v>
      </c>
      <c r="L101" s="47"/>
      <c r="M101" s="216" t="s">
        <v>19</v>
      </c>
      <c r="N101" s="217" t="s">
        <v>40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160</v>
      </c>
      <c r="AT101" s="220" t="s">
        <v>155</v>
      </c>
      <c r="AU101" s="220" t="s">
        <v>76</v>
      </c>
      <c r="AY101" s="20" t="s">
        <v>154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76</v>
      </c>
      <c r="BK101" s="221">
        <f>ROUND(I101*H101,2)</f>
        <v>0</v>
      </c>
      <c r="BL101" s="20" t="s">
        <v>160</v>
      </c>
      <c r="BM101" s="220" t="s">
        <v>175</v>
      </c>
    </row>
    <row r="102" s="2" customFormat="1">
      <c r="A102" s="41"/>
      <c r="B102" s="42"/>
      <c r="C102" s="43"/>
      <c r="D102" s="222" t="s">
        <v>162</v>
      </c>
      <c r="E102" s="43"/>
      <c r="F102" s="223" t="s">
        <v>174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162</v>
      </c>
      <c r="AU102" s="20" t="s">
        <v>76</v>
      </c>
    </row>
    <row r="103" s="2" customFormat="1">
      <c r="A103" s="41"/>
      <c r="B103" s="42"/>
      <c r="C103" s="43"/>
      <c r="D103" s="222" t="s">
        <v>163</v>
      </c>
      <c r="E103" s="43"/>
      <c r="F103" s="227" t="s">
        <v>176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163</v>
      </c>
      <c r="AU103" s="20" t="s">
        <v>76</v>
      </c>
    </row>
    <row r="104" s="2" customFormat="1" ht="16.5" customHeight="1">
      <c r="A104" s="41"/>
      <c r="B104" s="42"/>
      <c r="C104" s="209" t="s">
        <v>177</v>
      </c>
      <c r="D104" s="209" t="s">
        <v>155</v>
      </c>
      <c r="E104" s="210" t="s">
        <v>178</v>
      </c>
      <c r="F104" s="211" t="s">
        <v>179</v>
      </c>
      <c r="G104" s="212" t="s">
        <v>170</v>
      </c>
      <c r="H104" s="213">
        <v>120</v>
      </c>
      <c r="I104" s="214"/>
      <c r="J104" s="215">
        <f>ROUND(I104*H104,2)</f>
        <v>0</v>
      </c>
      <c r="K104" s="211" t="s">
        <v>159</v>
      </c>
      <c r="L104" s="47"/>
      <c r="M104" s="216" t="s">
        <v>19</v>
      </c>
      <c r="N104" s="217" t="s">
        <v>40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160</v>
      </c>
      <c r="AT104" s="220" t="s">
        <v>155</v>
      </c>
      <c r="AU104" s="220" t="s">
        <v>76</v>
      </c>
      <c r="AY104" s="20" t="s">
        <v>154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76</v>
      </c>
      <c r="BK104" s="221">
        <f>ROUND(I104*H104,2)</f>
        <v>0</v>
      </c>
      <c r="BL104" s="20" t="s">
        <v>160</v>
      </c>
      <c r="BM104" s="220" t="s">
        <v>180</v>
      </c>
    </row>
    <row r="105" s="2" customFormat="1">
      <c r="A105" s="41"/>
      <c r="B105" s="42"/>
      <c r="C105" s="43"/>
      <c r="D105" s="222" t="s">
        <v>162</v>
      </c>
      <c r="E105" s="43"/>
      <c r="F105" s="223" t="s">
        <v>179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162</v>
      </c>
      <c r="AU105" s="20" t="s">
        <v>76</v>
      </c>
    </row>
    <row r="106" s="2" customFormat="1">
      <c r="A106" s="41"/>
      <c r="B106" s="42"/>
      <c r="C106" s="43"/>
      <c r="D106" s="222" t="s">
        <v>163</v>
      </c>
      <c r="E106" s="43"/>
      <c r="F106" s="227" t="s">
        <v>181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163</v>
      </c>
      <c r="AU106" s="20" t="s">
        <v>76</v>
      </c>
    </row>
    <row r="107" s="2" customFormat="1" ht="16.5" customHeight="1">
      <c r="A107" s="41"/>
      <c r="B107" s="42"/>
      <c r="C107" s="209" t="s">
        <v>182</v>
      </c>
      <c r="D107" s="209" t="s">
        <v>155</v>
      </c>
      <c r="E107" s="210" t="s">
        <v>183</v>
      </c>
      <c r="F107" s="211" t="s">
        <v>184</v>
      </c>
      <c r="G107" s="212" t="s">
        <v>170</v>
      </c>
      <c r="H107" s="213">
        <v>120</v>
      </c>
      <c r="I107" s="214"/>
      <c r="J107" s="215">
        <f>ROUND(I107*H107,2)</f>
        <v>0</v>
      </c>
      <c r="K107" s="211" t="s">
        <v>159</v>
      </c>
      <c r="L107" s="47"/>
      <c r="M107" s="216" t="s">
        <v>19</v>
      </c>
      <c r="N107" s="217" t="s">
        <v>40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160</v>
      </c>
      <c r="AT107" s="220" t="s">
        <v>155</v>
      </c>
      <c r="AU107" s="220" t="s">
        <v>76</v>
      </c>
      <c r="AY107" s="20" t="s">
        <v>154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160</v>
      </c>
      <c r="BM107" s="220" t="s">
        <v>185</v>
      </c>
    </row>
    <row r="108" s="2" customFormat="1">
      <c r="A108" s="41"/>
      <c r="B108" s="42"/>
      <c r="C108" s="43"/>
      <c r="D108" s="222" t="s">
        <v>162</v>
      </c>
      <c r="E108" s="43"/>
      <c r="F108" s="223" t="s">
        <v>184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162</v>
      </c>
      <c r="AU108" s="20" t="s">
        <v>76</v>
      </c>
    </row>
    <row r="109" s="2" customFormat="1">
      <c r="A109" s="41"/>
      <c r="B109" s="42"/>
      <c r="C109" s="43"/>
      <c r="D109" s="222" t="s">
        <v>163</v>
      </c>
      <c r="E109" s="43"/>
      <c r="F109" s="227" t="s">
        <v>181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163</v>
      </c>
      <c r="AU109" s="20" t="s">
        <v>76</v>
      </c>
    </row>
    <row r="110" s="2" customFormat="1" ht="16.5" customHeight="1">
      <c r="A110" s="41"/>
      <c r="B110" s="42"/>
      <c r="C110" s="209" t="s">
        <v>186</v>
      </c>
      <c r="D110" s="209" t="s">
        <v>155</v>
      </c>
      <c r="E110" s="210" t="s">
        <v>187</v>
      </c>
      <c r="F110" s="211" t="s">
        <v>188</v>
      </c>
      <c r="G110" s="212" t="s">
        <v>170</v>
      </c>
      <c r="H110" s="213">
        <v>75</v>
      </c>
      <c r="I110" s="214"/>
      <c r="J110" s="215">
        <f>ROUND(I110*H110,2)</f>
        <v>0</v>
      </c>
      <c r="K110" s="211" t="s">
        <v>159</v>
      </c>
      <c r="L110" s="47"/>
      <c r="M110" s="216" t="s">
        <v>19</v>
      </c>
      <c r="N110" s="217" t="s">
        <v>40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160</v>
      </c>
      <c r="AT110" s="220" t="s">
        <v>155</v>
      </c>
      <c r="AU110" s="220" t="s">
        <v>76</v>
      </c>
      <c r="AY110" s="20" t="s">
        <v>154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160</v>
      </c>
      <c r="BM110" s="220" t="s">
        <v>189</v>
      </c>
    </row>
    <row r="111" s="2" customFormat="1">
      <c r="A111" s="41"/>
      <c r="B111" s="42"/>
      <c r="C111" s="43"/>
      <c r="D111" s="222" t="s">
        <v>162</v>
      </c>
      <c r="E111" s="43"/>
      <c r="F111" s="223" t="s">
        <v>188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162</v>
      </c>
      <c r="AU111" s="20" t="s">
        <v>76</v>
      </c>
    </row>
    <row r="112" s="2" customFormat="1">
      <c r="A112" s="41"/>
      <c r="B112" s="42"/>
      <c r="C112" s="43"/>
      <c r="D112" s="222" t="s">
        <v>163</v>
      </c>
      <c r="E112" s="43"/>
      <c r="F112" s="227" t="s">
        <v>181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163</v>
      </c>
      <c r="AU112" s="20" t="s">
        <v>76</v>
      </c>
    </row>
    <row r="113" s="11" customFormat="1" ht="25.92" customHeight="1">
      <c r="A113" s="11"/>
      <c r="B113" s="195"/>
      <c r="C113" s="196"/>
      <c r="D113" s="197" t="s">
        <v>68</v>
      </c>
      <c r="E113" s="198" t="s">
        <v>78</v>
      </c>
      <c r="F113" s="198" t="s">
        <v>190</v>
      </c>
      <c r="G113" s="196"/>
      <c r="H113" s="196"/>
      <c r="I113" s="199"/>
      <c r="J113" s="200">
        <f>BK113</f>
        <v>0</v>
      </c>
      <c r="K113" s="196"/>
      <c r="L113" s="201"/>
      <c r="M113" s="202"/>
      <c r="N113" s="203"/>
      <c r="O113" s="203"/>
      <c r="P113" s="204">
        <f>SUM(P114:P142)</f>
        <v>0</v>
      </c>
      <c r="Q113" s="203"/>
      <c r="R113" s="204">
        <f>SUM(R114:R142)</f>
        <v>0</v>
      </c>
      <c r="S113" s="203"/>
      <c r="T113" s="205">
        <f>SUM(T114:T142)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206" t="s">
        <v>76</v>
      </c>
      <c r="AT113" s="207" t="s">
        <v>68</v>
      </c>
      <c r="AU113" s="207" t="s">
        <v>69</v>
      </c>
      <c r="AY113" s="206" t="s">
        <v>154</v>
      </c>
      <c r="BK113" s="208">
        <f>SUM(BK114:BK142)</f>
        <v>0</v>
      </c>
    </row>
    <row r="114" s="2" customFormat="1" ht="16.5" customHeight="1">
      <c r="A114" s="41"/>
      <c r="B114" s="42"/>
      <c r="C114" s="209" t="s">
        <v>191</v>
      </c>
      <c r="D114" s="209" t="s">
        <v>155</v>
      </c>
      <c r="E114" s="210" t="s">
        <v>192</v>
      </c>
      <c r="F114" s="211" t="s">
        <v>193</v>
      </c>
      <c r="G114" s="212" t="s">
        <v>194</v>
      </c>
      <c r="H114" s="213">
        <v>2</v>
      </c>
      <c r="I114" s="214"/>
      <c r="J114" s="215">
        <f>ROUND(I114*H114,2)</f>
        <v>0</v>
      </c>
      <c r="K114" s="211" t="s">
        <v>159</v>
      </c>
      <c r="L114" s="47"/>
      <c r="M114" s="216" t="s">
        <v>19</v>
      </c>
      <c r="N114" s="217" t="s">
        <v>40</v>
      </c>
      <c r="O114" s="87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160</v>
      </c>
      <c r="AT114" s="220" t="s">
        <v>155</v>
      </c>
      <c r="AU114" s="220" t="s">
        <v>76</v>
      </c>
      <c r="AY114" s="20" t="s">
        <v>154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76</v>
      </c>
      <c r="BK114" s="221">
        <f>ROUND(I114*H114,2)</f>
        <v>0</v>
      </c>
      <c r="BL114" s="20" t="s">
        <v>160</v>
      </c>
      <c r="BM114" s="220" t="s">
        <v>195</v>
      </c>
    </row>
    <row r="115" s="2" customFormat="1">
      <c r="A115" s="41"/>
      <c r="B115" s="42"/>
      <c r="C115" s="43"/>
      <c r="D115" s="222" t="s">
        <v>162</v>
      </c>
      <c r="E115" s="43"/>
      <c r="F115" s="223" t="s">
        <v>193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162</v>
      </c>
      <c r="AU115" s="20" t="s">
        <v>76</v>
      </c>
    </row>
    <row r="116" s="2" customFormat="1">
      <c r="A116" s="41"/>
      <c r="B116" s="42"/>
      <c r="C116" s="43"/>
      <c r="D116" s="222" t="s">
        <v>163</v>
      </c>
      <c r="E116" s="43"/>
      <c r="F116" s="227" t="s">
        <v>196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163</v>
      </c>
      <c r="AU116" s="20" t="s">
        <v>76</v>
      </c>
    </row>
    <row r="117" s="2" customFormat="1" ht="24.15" customHeight="1">
      <c r="A117" s="41"/>
      <c r="B117" s="42"/>
      <c r="C117" s="209" t="s">
        <v>197</v>
      </c>
      <c r="D117" s="209" t="s">
        <v>155</v>
      </c>
      <c r="E117" s="210" t="s">
        <v>198</v>
      </c>
      <c r="F117" s="211" t="s">
        <v>199</v>
      </c>
      <c r="G117" s="212" t="s">
        <v>200</v>
      </c>
      <c r="H117" s="213">
        <v>4.0800000000000001</v>
      </c>
      <c r="I117" s="214"/>
      <c r="J117" s="215">
        <f>ROUND(I117*H117,2)</f>
        <v>0</v>
      </c>
      <c r="K117" s="211" t="s">
        <v>159</v>
      </c>
      <c r="L117" s="47"/>
      <c r="M117" s="216" t="s">
        <v>19</v>
      </c>
      <c r="N117" s="217" t="s">
        <v>40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160</v>
      </c>
      <c r="AT117" s="220" t="s">
        <v>155</v>
      </c>
      <c r="AU117" s="220" t="s">
        <v>76</v>
      </c>
      <c r="AY117" s="20" t="s">
        <v>154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76</v>
      </c>
      <c r="BK117" s="221">
        <f>ROUND(I117*H117,2)</f>
        <v>0</v>
      </c>
      <c r="BL117" s="20" t="s">
        <v>160</v>
      </c>
      <c r="BM117" s="220" t="s">
        <v>201</v>
      </c>
    </row>
    <row r="118" s="2" customFormat="1">
      <c r="A118" s="41"/>
      <c r="B118" s="42"/>
      <c r="C118" s="43"/>
      <c r="D118" s="222" t="s">
        <v>162</v>
      </c>
      <c r="E118" s="43"/>
      <c r="F118" s="223" t="s">
        <v>199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162</v>
      </c>
      <c r="AU118" s="20" t="s">
        <v>76</v>
      </c>
    </row>
    <row r="119" s="2" customFormat="1">
      <c r="A119" s="41"/>
      <c r="B119" s="42"/>
      <c r="C119" s="43"/>
      <c r="D119" s="222" t="s">
        <v>163</v>
      </c>
      <c r="E119" s="43"/>
      <c r="F119" s="227" t="s">
        <v>202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163</v>
      </c>
      <c r="AU119" s="20" t="s">
        <v>76</v>
      </c>
    </row>
    <row r="120" s="2" customFormat="1" ht="24.15" customHeight="1">
      <c r="A120" s="41"/>
      <c r="B120" s="42"/>
      <c r="C120" s="209" t="s">
        <v>203</v>
      </c>
      <c r="D120" s="209" t="s">
        <v>155</v>
      </c>
      <c r="E120" s="210" t="s">
        <v>204</v>
      </c>
      <c r="F120" s="211" t="s">
        <v>205</v>
      </c>
      <c r="G120" s="212" t="s">
        <v>200</v>
      </c>
      <c r="H120" s="213">
        <v>33.659999999999997</v>
      </c>
      <c r="I120" s="214"/>
      <c r="J120" s="215">
        <f>ROUND(I120*H120,2)</f>
        <v>0</v>
      </c>
      <c r="K120" s="211" t="s">
        <v>159</v>
      </c>
      <c r="L120" s="47"/>
      <c r="M120" s="216" t="s">
        <v>19</v>
      </c>
      <c r="N120" s="217" t="s">
        <v>40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160</v>
      </c>
      <c r="AT120" s="220" t="s">
        <v>155</v>
      </c>
      <c r="AU120" s="220" t="s">
        <v>76</v>
      </c>
      <c r="AY120" s="20" t="s">
        <v>154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76</v>
      </c>
      <c r="BK120" s="221">
        <f>ROUND(I120*H120,2)</f>
        <v>0</v>
      </c>
      <c r="BL120" s="20" t="s">
        <v>160</v>
      </c>
      <c r="BM120" s="220" t="s">
        <v>206</v>
      </c>
    </row>
    <row r="121" s="2" customFormat="1">
      <c r="A121" s="41"/>
      <c r="B121" s="42"/>
      <c r="C121" s="43"/>
      <c r="D121" s="222" t="s">
        <v>162</v>
      </c>
      <c r="E121" s="43"/>
      <c r="F121" s="223" t="s">
        <v>205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162</v>
      </c>
      <c r="AU121" s="20" t="s">
        <v>76</v>
      </c>
    </row>
    <row r="122" s="2" customFormat="1">
      <c r="A122" s="41"/>
      <c r="B122" s="42"/>
      <c r="C122" s="43"/>
      <c r="D122" s="222" t="s">
        <v>163</v>
      </c>
      <c r="E122" s="43"/>
      <c r="F122" s="227" t="s">
        <v>202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163</v>
      </c>
      <c r="AU122" s="20" t="s">
        <v>76</v>
      </c>
    </row>
    <row r="123" s="2" customFormat="1" ht="24.15" customHeight="1">
      <c r="A123" s="41"/>
      <c r="B123" s="42"/>
      <c r="C123" s="209" t="s">
        <v>207</v>
      </c>
      <c r="D123" s="209" t="s">
        <v>155</v>
      </c>
      <c r="E123" s="210" t="s">
        <v>208</v>
      </c>
      <c r="F123" s="211" t="s">
        <v>209</v>
      </c>
      <c r="G123" s="212" t="s">
        <v>200</v>
      </c>
      <c r="H123" s="213">
        <v>4.0800000000000001</v>
      </c>
      <c r="I123" s="214"/>
      <c r="J123" s="215">
        <f>ROUND(I123*H123,2)</f>
        <v>0</v>
      </c>
      <c r="K123" s="211" t="s">
        <v>159</v>
      </c>
      <c r="L123" s="47"/>
      <c r="M123" s="216" t="s">
        <v>19</v>
      </c>
      <c r="N123" s="217" t="s">
        <v>40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160</v>
      </c>
      <c r="AT123" s="220" t="s">
        <v>155</v>
      </c>
      <c r="AU123" s="220" t="s">
        <v>76</v>
      </c>
      <c r="AY123" s="20" t="s">
        <v>154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160</v>
      </c>
      <c r="BM123" s="220" t="s">
        <v>210</v>
      </c>
    </row>
    <row r="124" s="2" customFormat="1">
      <c r="A124" s="41"/>
      <c r="B124" s="42"/>
      <c r="C124" s="43"/>
      <c r="D124" s="222" t="s">
        <v>162</v>
      </c>
      <c r="E124" s="43"/>
      <c r="F124" s="223" t="s">
        <v>209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162</v>
      </c>
      <c r="AU124" s="20" t="s">
        <v>76</v>
      </c>
    </row>
    <row r="125" s="2" customFormat="1">
      <c r="A125" s="41"/>
      <c r="B125" s="42"/>
      <c r="C125" s="43"/>
      <c r="D125" s="222" t="s">
        <v>163</v>
      </c>
      <c r="E125" s="43"/>
      <c r="F125" s="227" t="s">
        <v>211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163</v>
      </c>
      <c r="AU125" s="20" t="s">
        <v>76</v>
      </c>
    </row>
    <row r="126" s="2" customFormat="1" ht="24.15" customHeight="1">
      <c r="A126" s="41"/>
      <c r="B126" s="42"/>
      <c r="C126" s="209" t="s">
        <v>212</v>
      </c>
      <c r="D126" s="209" t="s">
        <v>155</v>
      </c>
      <c r="E126" s="210" t="s">
        <v>213</v>
      </c>
      <c r="F126" s="211" t="s">
        <v>214</v>
      </c>
      <c r="G126" s="212" t="s">
        <v>200</v>
      </c>
      <c r="H126" s="213">
        <v>4.0800000000000001</v>
      </c>
      <c r="I126" s="214"/>
      <c r="J126" s="215">
        <f>ROUND(I126*H126,2)</f>
        <v>0</v>
      </c>
      <c r="K126" s="211" t="s">
        <v>159</v>
      </c>
      <c r="L126" s="47"/>
      <c r="M126" s="216" t="s">
        <v>19</v>
      </c>
      <c r="N126" s="217" t="s">
        <v>40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160</v>
      </c>
      <c r="AT126" s="220" t="s">
        <v>155</v>
      </c>
      <c r="AU126" s="220" t="s">
        <v>76</v>
      </c>
      <c r="AY126" s="20" t="s">
        <v>154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160</v>
      </c>
      <c r="BM126" s="220" t="s">
        <v>215</v>
      </c>
    </row>
    <row r="127" s="2" customFormat="1">
      <c r="A127" s="41"/>
      <c r="B127" s="42"/>
      <c r="C127" s="43"/>
      <c r="D127" s="222" t="s">
        <v>162</v>
      </c>
      <c r="E127" s="43"/>
      <c r="F127" s="223" t="s">
        <v>214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162</v>
      </c>
      <c r="AU127" s="20" t="s">
        <v>76</v>
      </c>
    </row>
    <row r="128" s="2" customFormat="1">
      <c r="A128" s="41"/>
      <c r="B128" s="42"/>
      <c r="C128" s="43"/>
      <c r="D128" s="222" t="s">
        <v>163</v>
      </c>
      <c r="E128" s="43"/>
      <c r="F128" s="227" t="s">
        <v>216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163</v>
      </c>
      <c r="AU128" s="20" t="s">
        <v>76</v>
      </c>
    </row>
    <row r="129" s="2" customFormat="1">
      <c r="A129" s="41"/>
      <c r="B129" s="42"/>
      <c r="C129" s="43"/>
      <c r="D129" s="222" t="s">
        <v>217</v>
      </c>
      <c r="E129" s="43"/>
      <c r="F129" s="227" t="s">
        <v>218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217</v>
      </c>
      <c r="AU129" s="20" t="s">
        <v>76</v>
      </c>
    </row>
    <row r="130" s="2" customFormat="1" ht="24.15" customHeight="1">
      <c r="A130" s="41"/>
      <c r="B130" s="42"/>
      <c r="C130" s="209" t="s">
        <v>219</v>
      </c>
      <c r="D130" s="209" t="s">
        <v>155</v>
      </c>
      <c r="E130" s="210" t="s">
        <v>220</v>
      </c>
      <c r="F130" s="211" t="s">
        <v>221</v>
      </c>
      <c r="G130" s="212" t="s">
        <v>200</v>
      </c>
      <c r="H130" s="213">
        <v>33.659999999999997</v>
      </c>
      <c r="I130" s="214"/>
      <c r="J130" s="215">
        <f>ROUND(I130*H130,2)</f>
        <v>0</v>
      </c>
      <c r="K130" s="211" t="s">
        <v>159</v>
      </c>
      <c r="L130" s="47"/>
      <c r="M130" s="216" t="s">
        <v>19</v>
      </c>
      <c r="N130" s="217" t="s">
        <v>40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160</v>
      </c>
      <c r="AT130" s="220" t="s">
        <v>155</v>
      </c>
      <c r="AU130" s="220" t="s">
        <v>76</v>
      </c>
      <c r="AY130" s="20" t="s">
        <v>154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160</v>
      </c>
      <c r="BM130" s="220" t="s">
        <v>222</v>
      </c>
    </row>
    <row r="131" s="2" customFormat="1">
      <c r="A131" s="41"/>
      <c r="B131" s="42"/>
      <c r="C131" s="43"/>
      <c r="D131" s="222" t="s">
        <v>162</v>
      </c>
      <c r="E131" s="43"/>
      <c r="F131" s="223" t="s">
        <v>221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162</v>
      </c>
      <c r="AU131" s="20" t="s">
        <v>76</v>
      </c>
    </row>
    <row r="132" s="2" customFormat="1">
      <c r="A132" s="41"/>
      <c r="B132" s="42"/>
      <c r="C132" s="43"/>
      <c r="D132" s="222" t="s">
        <v>163</v>
      </c>
      <c r="E132" s="43"/>
      <c r="F132" s="227" t="s">
        <v>211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163</v>
      </c>
      <c r="AU132" s="20" t="s">
        <v>76</v>
      </c>
    </row>
    <row r="133" s="2" customFormat="1" ht="24.15" customHeight="1">
      <c r="A133" s="41"/>
      <c r="B133" s="42"/>
      <c r="C133" s="209" t="s">
        <v>223</v>
      </c>
      <c r="D133" s="209" t="s">
        <v>155</v>
      </c>
      <c r="E133" s="210" t="s">
        <v>224</v>
      </c>
      <c r="F133" s="211" t="s">
        <v>225</v>
      </c>
      <c r="G133" s="212" t="s">
        <v>200</v>
      </c>
      <c r="H133" s="213">
        <v>33.659999999999997</v>
      </c>
      <c r="I133" s="214"/>
      <c r="J133" s="215">
        <f>ROUND(I133*H133,2)</f>
        <v>0</v>
      </c>
      <c r="K133" s="211" t="s">
        <v>159</v>
      </c>
      <c r="L133" s="47"/>
      <c r="M133" s="216" t="s">
        <v>19</v>
      </c>
      <c r="N133" s="217" t="s">
        <v>40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160</v>
      </c>
      <c r="AT133" s="220" t="s">
        <v>155</v>
      </c>
      <c r="AU133" s="220" t="s">
        <v>76</v>
      </c>
      <c r="AY133" s="20" t="s">
        <v>154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76</v>
      </c>
      <c r="BK133" s="221">
        <f>ROUND(I133*H133,2)</f>
        <v>0</v>
      </c>
      <c r="BL133" s="20" t="s">
        <v>160</v>
      </c>
      <c r="BM133" s="220" t="s">
        <v>226</v>
      </c>
    </row>
    <row r="134" s="2" customFormat="1">
      <c r="A134" s="41"/>
      <c r="B134" s="42"/>
      <c r="C134" s="43"/>
      <c r="D134" s="222" t="s">
        <v>162</v>
      </c>
      <c r="E134" s="43"/>
      <c r="F134" s="223" t="s">
        <v>225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162</v>
      </c>
      <c r="AU134" s="20" t="s">
        <v>76</v>
      </c>
    </row>
    <row r="135" s="2" customFormat="1">
      <c r="A135" s="41"/>
      <c r="B135" s="42"/>
      <c r="C135" s="43"/>
      <c r="D135" s="222" t="s">
        <v>163</v>
      </c>
      <c r="E135" s="43"/>
      <c r="F135" s="227" t="s">
        <v>216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163</v>
      </c>
      <c r="AU135" s="20" t="s">
        <v>76</v>
      </c>
    </row>
    <row r="136" s="2" customFormat="1">
      <c r="A136" s="41"/>
      <c r="B136" s="42"/>
      <c r="C136" s="43"/>
      <c r="D136" s="222" t="s">
        <v>217</v>
      </c>
      <c r="E136" s="43"/>
      <c r="F136" s="227" t="s">
        <v>218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217</v>
      </c>
      <c r="AU136" s="20" t="s">
        <v>76</v>
      </c>
    </row>
    <row r="137" s="2" customFormat="1" ht="16.5" customHeight="1">
      <c r="A137" s="41"/>
      <c r="B137" s="42"/>
      <c r="C137" s="209" t="s">
        <v>8</v>
      </c>
      <c r="D137" s="209" t="s">
        <v>155</v>
      </c>
      <c r="E137" s="210" t="s">
        <v>227</v>
      </c>
      <c r="F137" s="211" t="s">
        <v>228</v>
      </c>
      <c r="G137" s="212" t="s">
        <v>194</v>
      </c>
      <c r="H137" s="213">
        <v>4</v>
      </c>
      <c r="I137" s="214"/>
      <c r="J137" s="215">
        <f>ROUND(I137*H137,2)</f>
        <v>0</v>
      </c>
      <c r="K137" s="211" t="s">
        <v>159</v>
      </c>
      <c r="L137" s="47"/>
      <c r="M137" s="216" t="s">
        <v>19</v>
      </c>
      <c r="N137" s="217" t="s">
        <v>40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160</v>
      </c>
      <c r="AT137" s="220" t="s">
        <v>155</v>
      </c>
      <c r="AU137" s="220" t="s">
        <v>76</v>
      </c>
      <c r="AY137" s="20" t="s">
        <v>154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76</v>
      </c>
      <c r="BK137" s="221">
        <f>ROUND(I137*H137,2)</f>
        <v>0</v>
      </c>
      <c r="BL137" s="20" t="s">
        <v>160</v>
      </c>
      <c r="BM137" s="220" t="s">
        <v>229</v>
      </c>
    </row>
    <row r="138" s="2" customFormat="1">
      <c r="A138" s="41"/>
      <c r="B138" s="42"/>
      <c r="C138" s="43"/>
      <c r="D138" s="222" t="s">
        <v>162</v>
      </c>
      <c r="E138" s="43"/>
      <c r="F138" s="223" t="s">
        <v>228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162</v>
      </c>
      <c r="AU138" s="20" t="s">
        <v>76</v>
      </c>
    </row>
    <row r="139" s="2" customFormat="1">
      <c r="A139" s="41"/>
      <c r="B139" s="42"/>
      <c r="C139" s="43"/>
      <c r="D139" s="222" t="s">
        <v>163</v>
      </c>
      <c r="E139" s="43"/>
      <c r="F139" s="227" t="s">
        <v>230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163</v>
      </c>
      <c r="AU139" s="20" t="s">
        <v>76</v>
      </c>
    </row>
    <row r="140" s="2" customFormat="1" ht="16.5" customHeight="1">
      <c r="A140" s="41"/>
      <c r="B140" s="42"/>
      <c r="C140" s="209" t="s">
        <v>231</v>
      </c>
      <c r="D140" s="209" t="s">
        <v>155</v>
      </c>
      <c r="E140" s="210" t="s">
        <v>232</v>
      </c>
      <c r="F140" s="211" t="s">
        <v>233</v>
      </c>
      <c r="G140" s="212" t="s">
        <v>194</v>
      </c>
      <c r="H140" s="213">
        <v>10</v>
      </c>
      <c r="I140" s="214"/>
      <c r="J140" s="215">
        <f>ROUND(I140*H140,2)</f>
        <v>0</v>
      </c>
      <c r="K140" s="211" t="s">
        <v>159</v>
      </c>
      <c r="L140" s="47"/>
      <c r="M140" s="216" t="s">
        <v>19</v>
      </c>
      <c r="N140" s="217" t="s">
        <v>40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160</v>
      </c>
      <c r="AT140" s="220" t="s">
        <v>155</v>
      </c>
      <c r="AU140" s="220" t="s">
        <v>76</v>
      </c>
      <c r="AY140" s="20" t="s">
        <v>154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76</v>
      </c>
      <c r="BK140" s="221">
        <f>ROUND(I140*H140,2)</f>
        <v>0</v>
      </c>
      <c r="BL140" s="20" t="s">
        <v>160</v>
      </c>
      <c r="BM140" s="220" t="s">
        <v>234</v>
      </c>
    </row>
    <row r="141" s="2" customFormat="1">
      <c r="A141" s="41"/>
      <c r="B141" s="42"/>
      <c r="C141" s="43"/>
      <c r="D141" s="222" t="s">
        <v>162</v>
      </c>
      <c r="E141" s="43"/>
      <c r="F141" s="223" t="s">
        <v>233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162</v>
      </c>
      <c r="AU141" s="20" t="s">
        <v>76</v>
      </c>
    </row>
    <row r="142" s="2" customFormat="1">
      <c r="A142" s="41"/>
      <c r="B142" s="42"/>
      <c r="C142" s="43"/>
      <c r="D142" s="222" t="s">
        <v>163</v>
      </c>
      <c r="E142" s="43"/>
      <c r="F142" s="227" t="s">
        <v>230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163</v>
      </c>
      <c r="AU142" s="20" t="s">
        <v>76</v>
      </c>
    </row>
    <row r="143" s="11" customFormat="1" ht="25.92" customHeight="1">
      <c r="A143" s="11"/>
      <c r="B143" s="195"/>
      <c r="C143" s="196"/>
      <c r="D143" s="197" t="s">
        <v>68</v>
      </c>
      <c r="E143" s="198" t="s">
        <v>112</v>
      </c>
      <c r="F143" s="198" t="s">
        <v>235</v>
      </c>
      <c r="G143" s="196"/>
      <c r="H143" s="196"/>
      <c r="I143" s="199"/>
      <c r="J143" s="200">
        <f>BK143</f>
        <v>0</v>
      </c>
      <c r="K143" s="196"/>
      <c r="L143" s="201"/>
      <c r="M143" s="202"/>
      <c r="N143" s="203"/>
      <c r="O143" s="203"/>
      <c r="P143" s="204">
        <f>SUM(P144:P149)</f>
        <v>0</v>
      </c>
      <c r="Q143" s="203"/>
      <c r="R143" s="204">
        <f>SUM(R144:R149)</f>
        <v>0</v>
      </c>
      <c r="S143" s="203"/>
      <c r="T143" s="205">
        <f>SUM(T144:T149)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6" t="s">
        <v>76</v>
      </c>
      <c r="AT143" s="207" t="s">
        <v>68</v>
      </c>
      <c r="AU143" s="207" t="s">
        <v>69</v>
      </c>
      <c r="AY143" s="206" t="s">
        <v>154</v>
      </c>
      <c r="BK143" s="208">
        <f>SUM(BK144:BK149)</f>
        <v>0</v>
      </c>
    </row>
    <row r="144" s="2" customFormat="1" ht="16.5" customHeight="1">
      <c r="A144" s="41"/>
      <c r="B144" s="42"/>
      <c r="C144" s="209" t="s">
        <v>236</v>
      </c>
      <c r="D144" s="209" t="s">
        <v>155</v>
      </c>
      <c r="E144" s="210" t="s">
        <v>237</v>
      </c>
      <c r="F144" s="211" t="s">
        <v>238</v>
      </c>
      <c r="G144" s="212" t="s">
        <v>194</v>
      </c>
      <c r="H144" s="213">
        <v>4</v>
      </c>
      <c r="I144" s="214"/>
      <c r="J144" s="215">
        <f>ROUND(I144*H144,2)</f>
        <v>0</v>
      </c>
      <c r="K144" s="211" t="s">
        <v>159</v>
      </c>
      <c r="L144" s="47"/>
      <c r="M144" s="216" t="s">
        <v>19</v>
      </c>
      <c r="N144" s="217" t="s">
        <v>40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160</v>
      </c>
      <c r="AT144" s="220" t="s">
        <v>155</v>
      </c>
      <c r="AU144" s="220" t="s">
        <v>76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76</v>
      </c>
      <c r="BK144" s="221">
        <f>ROUND(I144*H144,2)</f>
        <v>0</v>
      </c>
      <c r="BL144" s="20" t="s">
        <v>160</v>
      </c>
      <c r="BM144" s="220" t="s">
        <v>239</v>
      </c>
    </row>
    <row r="145" s="2" customFormat="1">
      <c r="A145" s="41"/>
      <c r="B145" s="42"/>
      <c r="C145" s="43"/>
      <c r="D145" s="222" t="s">
        <v>162</v>
      </c>
      <c r="E145" s="43"/>
      <c r="F145" s="223" t="s">
        <v>238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162</v>
      </c>
      <c r="AU145" s="20" t="s">
        <v>76</v>
      </c>
    </row>
    <row r="146" s="2" customFormat="1">
      <c r="A146" s="41"/>
      <c r="B146" s="42"/>
      <c r="C146" s="43"/>
      <c r="D146" s="222" t="s">
        <v>163</v>
      </c>
      <c r="E146" s="43"/>
      <c r="F146" s="227" t="s">
        <v>240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163</v>
      </c>
      <c r="AU146" s="20" t="s">
        <v>76</v>
      </c>
    </row>
    <row r="147" s="2" customFormat="1" ht="16.5" customHeight="1">
      <c r="A147" s="41"/>
      <c r="B147" s="42"/>
      <c r="C147" s="209" t="s">
        <v>241</v>
      </c>
      <c r="D147" s="209" t="s">
        <v>155</v>
      </c>
      <c r="E147" s="210" t="s">
        <v>242</v>
      </c>
      <c r="F147" s="211" t="s">
        <v>243</v>
      </c>
      <c r="G147" s="212" t="s">
        <v>194</v>
      </c>
      <c r="H147" s="213">
        <v>4</v>
      </c>
      <c r="I147" s="214"/>
      <c r="J147" s="215">
        <f>ROUND(I147*H147,2)</f>
        <v>0</v>
      </c>
      <c r="K147" s="211" t="s">
        <v>159</v>
      </c>
      <c r="L147" s="47"/>
      <c r="M147" s="216" t="s">
        <v>19</v>
      </c>
      <c r="N147" s="217" t="s">
        <v>40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160</v>
      </c>
      <c r="AT147" s="220" t="s">
        <v>155</v>
      </c>
      <c r="AU147" s="220" t="s">
        <v>76</v>
      </c>
      <c r="AY147" s="20" t="s">
        <v>154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20" t="s">
        <v>76</v>
      </c>
      <c r="BK147" s="221">
        <f>ROUND(I147*H147,2)</f>
        <v>0</v>
      </c>
      <c r="BL147" s="20" t="s">
        <v>160</v>
      </c>
      <c r="BM147" s="220" t="s">
        <v>244</v>
      </c>
    </row>
    <row r="148" s="2" customFormat="1">
      <c r="A148" s="41"/>
      <c r="B148" s="42"/>
      <c r="C148" s="43"/>
      <c r="D148" s="222" t="s">
        <v>162</v>
      </c>
      <c r="E148" s="43"/>
      <c r="F148" s="223" t="s">
        <v>243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162</v>
      </c>
      <c r="AU148" s="20" t="s">
        <v>76</v>
      </c>
    </row>
    <row r="149" s="2" customFormat="1">
      <c r="A149" s="41"/>
      <c r="B149" s="42"/>
      <c r="C149" s="43"/>
      <c r="D149" s="222" t="s">
        <v>163</v>
      </c>
      <c r="E149" s="43"/>
      <c r="F149" s="227" t="s">
        <v>245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163</v>
      </c>
      <c r="AU149" s="20" t="s">
        <v>76</v>
      </c>
    </row>
    <row r="150" s="11" customFormat="1" ht="25.92" customHeight="1">
      <c r="A150" s="11"/>
      <c r="B150" s="195"/>
      <c r="C150" s="196"/>
      <c r="D150" s="197" t="s">
        <v>68</v>
      </c>
      <c r="E150" s="198" t="s">
        <v>160</v>
      </c>
      <c r="F150" s="198" t="s">
        <v>246</v>
      </c>
      <c r="G150" s="196"/>
      <c r="H150" s="196"/>
      <c r="I150" s="199"/>
      <c r="J150" s="200">
        <f>BK150</f>
        <v>0</v>
      </c>
      <c r="K150" s="196"/>
      <c r="L150" s="201"/>
      <c r="M150" s="202"/>
      <c r="N150" s="203"/>
      <c r="O150" s="203"/>
      <c r="P150" s="204">
        <f>SUM(P151:P212)</f>
        <v>0</v>
      </c>
      <c r="Q150" s="203"/>
      <c r="R150" s="204">
        <f>SUM(R151:R212)</f>
        <v>0</v>
      </c>
      <c r="S150" s="203"/>
      <c r="T150" s="205">
        <f>SUM(T151:T212)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06" t="s">
        <v>76</v>
      </c>
      <c r="AT150" s="207" t="s">
        <v>68</v>
      </c>
      <c r="AU150" s="207" t="s">
        <v>69</v>
      </c>
      <c r="AY150" s="206" t="s">
        <v>154</v>
      </c>
      <c r="BK150" s="208">
        <f>SUM(BK151:BK212)</f>
        <v>0</v>
      </c>
    </row>
    <row r="151" s="2" customFormat="1" ht="24.15" customHeight="1">
      <c r="A151" s="41"/>
      <c r="B151" s="42"/>
      <c r="C151" s="209" t="s">
        <v>247</v>
      </c>
      <c r="D151" s="209" t="s">
        <v>155</v>
      </c>
      <c r="E151" s="210" t="s">
        <v>248</v>
      </c>
      <c r="F151" s="211" t="s">
        <v>249</v>
      </c>
      <c r="G151" s="212" t="s">
        <v>200</v>
      </c>
      <c r="H151" s="213">
        <v>1.8</v>
      </c>
      <c r="I151" s="214"/>
      <c r="J151" s="215">
        <f>ROUND(I151*H151,2)</f>
        <v>0</v>
      </c>
      <c r="K151" s="211" t="s">
        <v>159</v>
      </c>
      <c r="L151" s="47"/>
      <c r="M151" s="216" t="s">
        <v>19</v>
      </c>
      <c r="N151" s="217" t="s">
        <v>40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160</v>
      </c>
      <c r="AT151" s="220" t="s">
        <v>155</v>
      </c>
      <c r="AU151" s="220" t="s">
        <v>76</v>
      </c>
      <c r="AY151" s="20" t="s">
        <v>154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76</v>
      </c>
      <c r="BK151" s="221">
        <f>ROUND(I151*H151,2)</f>
        <v>0</v>
      </c>
      <c r="BL151" s="20" t="s">
        <v>160</v>
      </c>
      <c r="BM151" s="220" t="s">
        <v>250</v>
      </c>
    </row>
    <row r="152" s="2" customFormat="1">
      <c r="A152" s="41"/>
      <c r="B152" s="42"/>
      <c r="C152" s="43"/>
      <c r="D152" s="222" t="s">
        <v>162</v>
      </c>
      <c r="E152" s="43"/>
      <c r="F152" s="223" t="s">
        <v>249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162</v>
      </c>
      <c r="AU152" s="20" t="s">
        <v>76</v>
      </c>
    </row>
    <row r="153" s="2" customFormat="1">
      <c r="A153" s="41"/>
      <c r="B153" s="42"/>
      <c r="C153" s="43"/>
      <c r="D153" s="222" t="s">
        <v>163</v>
      </c>
      <c r="E153" s="43"/>
      <c r="F153" s="227" t="s">
        <v>202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163</v>
      </c>
      <c r="AU153" s="20" t="s">
        <v>76</v>
      </c>
    </row>
    <row r="154" s="2" customFormat="1" ht="24.15" customHeight="1">
      <c r="A154" s="41"/>
      <c r="B154" s="42"/>
      <c r="C154" s="209" t="s">
        <v>251</v>
      </c>
      <c r="D154" s="209" t="s">
        <v>155</v>
      </c>
      <c r="E154" s="210" t="s">
        <v>220</v>
      </c>
      <c r="F154" s="211" t="s">
        <v>221</v>
      </c>
      <c r="G154" s="212" t="s">
        <v>200</v>
      </c>
      <c r="H154" s="213">
        <v>1.8</v>
      </c>
      <c r="I154" s="214"/>
      <c r="J154" s="215">
        <f>ROUND(I154*H154,2)</f>
        <v>0</v>
      </c>
      <c r="K154" s="211" t="s">
        <v>159</v>
      </c>
      <c r="L154" s="47"/>
      <c r="M154" s="216" t="s">
        <v>19</v>
      </c>
      <c r="N154" s="217" t="s">
        <v>40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160</v>
      </c>
      <c r="AT154" s="220" t="s">
        <v>155</v>
      </c>
      <c r="AU154" s="220" t="s">
        <v>76</v>
      </c>
      <c r="AY154" s="20" t="s">
        <v>154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76</v>
      </c>
      <c r="BK154" s="221">
        <f>ROUND(I154*H154,2)</f>
        <v>0</v>
      </c>
      <c r="BL154" s="20" t="s">
        <v>160</v>
      </c>
      <c r="BM154" s="220" t="s">
        <v>252</v>
      </c>
    </row>
    <row r="155" s="2" customFormat="1">
      <c r="A155" s="41"/>
      <c r="B155" s="42"/>
      <c r="C155" s="43"/>
      <c r="D155" s="222" t="s">
        <v>162</v>
      </c>
      <c r="E155" s="43"/>
      <c r="F155" s="223" t="s">
        <v>221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162</v>
      </c>
      <c r="AU155" s="20" t="s">
        <v>76</v>
      </c>
    </row>
    <row r="156" s="2" customFormat="1">
      <c r="A156" s="41"/>
      <c r="B156" s="42"/>
      <c r="C156" s="43"/>
      <c r="D156" s="222" t="s">
        <v>163</v>
      </c>
      <c r="E156" s="43"/>
      <c r="F156" s="227" t="s">
        <v>211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163</v>
      </c>
      <c r="AU156" s="20" t="s">
        <v>76</v>
      </c>
    </row>
    <row r="157" s="2" customFormat="1" ht="24.15" customHeight="1">
      <c r="A157" s="41"/>
      <c r="B157" s="42"/>
      <c r="C157" s="209" t="s">
        <v>7</v>
      </c>
      <c r="D157" s="209" t="s">
        <v>155</v>
      </c>
      <c r="E157" s="210" t="s">
        <v>224</v>
      </c>
      <c r="F157" s="211" t="s">
        <v>225</v>
      </c>
      <c r="G157" s="212" t="s">
        <v>200</v>
      </c>
      <c r="H157" s="213">
        <v>1.8</v>
      </c>
      <c r="I157" s="214"/>
      <c r="J157" s="215">
        <f>ROUND(I157*H157,2)</f>
        <v>0</v>
      </c>
      <c r="K157" s="211" t="s">
        <v>159</v>
      </c>
      <c r="L157" s="47"/>
      <c r="M157" s="216" t="s">
        <v>19</v>
      </c>
      <c r="N157" s="217" t="s">
        <v>40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160</v>
      </c>
      <c r="AT157" s="220" t="s">
        <v>155</v>
      </c>
      <c r="AU157" s="220" t="s">
        <v>76</v>
      </c>
      <c r="AY157" s="20" t="s">
        <v>154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76</v>
      </c>
      <c r="BK157" s="221">
        <f>ROUND(I157*H157,2)</f>
        <v>0</v>
      </c>
      <c r="BL157" s="20" t="s">
        <v>160</v>
      </c>
      <c r="BM157" s="220" t="s">
        <v>253</v>
      </c>
    </row>
    <row r="158" s="2" customFormat="1">
      <c r="A158" s="41"/>
      <c r="B158" s="42"/>
      <c r="C158" s="43"/>
      <c r="D158" s="222" t="s">
        <v>162</v>
      </c>
      <c r="E158" s="43"/>
      <c r="F158" s="223" t="s">
        <v>225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162</v>
      </c>
      <c r="AU158" s="20" t="s">
        <v>76</v>
      </c>
    </row>
    <row r="159" s="2" customFormat="1">
      <c r="A159" s="41"/>
      <c r="B159" s="42"/>
      <c r="C159" s="43"/>
      <c r="D159" s="222" t="s">
        <v>163</v>
      </c>
      <c r="E159" s="43"/>
      <c r="F159" s="227" t="s">
        <v>216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163</v>
      </c>
      <c r="AU159" s="20" t="s">
        <v>76</v>
      </c>
    </row>
    <row r="160" s="2" customFormat="1" ht="16.5" customHeight="1">
      <c r="A160" s="41"/>
      <c r="B160" s="42"/>
      <c r="C160" s="209" t="s">
        <v>254</v>
      </c>
      <c r="D160" s="209" t="s">
        <v>155</v>
      </c>
      <c r="E160" s="210" t="s">
        <v>232</v>
      </c>
      <c r="F160" s="211" t="s">
        <v>233</v>
      </c>
      <c r="G160" s="212" t="s">
        <v>194</v>
      </c>
      <c r="H160" s="213">
        <v>2</v>
      </c>
      <c r="I160" s="214"/>
      <c r="J160" s="215">
        <f>ROUND(I160*H160,2)</f>
        <v>0</v>
      </c>
      <c r="K160" s="211" t="s">
        <v>159</v>
      </c>
      <c r="L160" s="47"/>
      <c r="M160" s="216" t="s">
        <v>19</v>
      </c>
      <c r="N160" s="217" t="s">
        <v>40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160</v>
      </c>
      <c r="AT160" s="220" t="s">
        <v>155</v>
      </c>
      <c r="AU160" s="220" t="s">
        <v>76</v>
      </c>
      <c r="AY160" s="20" t="s">
        <v>154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76</v>
      </c>
      <c r="BK160" s="221">
        <f>ROUND(I160*H160,2)</f>
        <v>0</v>
      </c>
      <c r="BL160" s="20" t="s">
        <v>160</v>
      </c>
      <c r="BM160" s="220" t="s">
        <v>255</v>
      </c>
    </row>
    <row r="161" s="2" customFormat="1">
      <c r="A161" s="41"/>
      <c r="B161" s="42"/>
      <c r="C161" s="43"/>
      <c r="D161" s="222" t="s">
        <v>162</v>
      </c>
      <c r="E161" s="43"/>
      <c r="F161" s="223" t="s">
        <v>233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162</v>
      </c>
      <c r="AU161" s="20" t="s">
        <v>76</v>
      </c>
    </row>
    <row r="162" s="2" customFormat="1">
      <c r="A162" s="41"/>
      <c r="B162" s="42"/>
      <c r="C162" s="43"/>
      <c r="D162" s="222" t="s">
        <v>163</v>
      </c>
      <c r="E162" s="43"/>
      <c r="F162" s="227" t="s">
        <v>230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163</v>
      </c>
      <c r="AU162" s="20" t="s">
        <v>76</v>
      </c>
    </row>
    <row r="163" s="2" customFormat="1" ht="16.5" customHeight="1">
      <c r="A163" s="41"/>
      <c r="B163" s="42"/>
      <c r="C163" s="209" t="s">
        <v>256</v>
      </c>
      <c r="D163" s="209" t="s">
        <v>155</v>
      </c>
      <c r="E163" s="210" t="s">
        <v>257</v>
      </c>
      <c r="F163" s="211" t="s">
        <v>258</v>
      </c>
      <c r="G163" s="212" t="s">
        <v>194</v>
      </c>
      <c r="H163" s="213">
        <v>4</v>
      </c>
      <c r="I163" s="214"/>
      <c r="J163" s="215">
        <f>ROUND(I163*H163,2)</f>
        <v>0</v>
      </c>
      <c r="K163" s="211" t="s">
        <v>159</v>
      </c>
      <c r="L163" s="47"/>
      <c r="M163" s="216" t="s">
        <v>19</v>
      </c>
      <c r="N163" s="217" t="s">
        <v>40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160</v>
      </c>
      <c r="AT163" s="220" t="s">
        <v>155</v>
      </c>
      <c r="AU163" s="220" t="s">
        <v>76</v>
      </c>
      <c r="AY163" s="20" t="s">
        <v>154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76</v>
      </c>
      <c r="BK163" s="221">
        <f>ROUND(I163*H163,2)</f>
        <v>0</v>
      </c>
      <c r="BL163" s="20" t="s">
        <v>160</v>
      </c>
      <c r="BM163" s="220" t="s">
        <v>259</v>
      </c>
    </row>
    <row r="164" s="2" customFormat="1">
      <c r="A164" s="41"/>
      <c r="B164" s="42"/>
      <c r="C164" s="43"/>
      <c r="D164" s="222" t="s">
        <v>162</v>
      </c>
      <c r="E164" s="43"/>
      <c r="F164" s="223" t="s">
        <v>258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162</v>
      </c>
      <c r="AU164" s="20" t="s">
        <v>76</v>
      </c>
    </row>
    <row r="165" s="2" customFormat="1">
      <c r="A165" s="41"/>
      <c r="B165" s="42"/>
      <c r="C165" s="43"/>
      <c r="D165" s="222" t="s">
        <v>163</v>
      </c>
      <c r="E165" s="43"/>
      <c r="F165" s="227" t="s">
        <v>260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163</v>
      </c>
      <c r="AU165" s="20" t="s">
        <v>76</v>
      </c>
    </row>
    <row r="166" s="2" customFormat="1" ht="16.5" customHeight="1">
      <c r="A166" s="41"/>
      <c r="B166" s="42"/>
      <c r="C166" s="209" t="s">
        <v>261</v>
      </c>
      <c r="D166" s="209" t="s">
        <v>155</v>
      </c>
      <c r="E166" s="210" t="s">
        <v>262</v>
      </c>
      <c r="F166" s="211" t="s">
        <v>263</v>
      </c>
      <c r="G166" s="212" t="s">
        <v>194</v>
      </c>
      <c r="H166" s="213">
        <v>4</v>
      </c>
      <c r="I166" s="214"/>
      <c r="J166" s="215">
        <f>ROUND(I166*H166,2)</f>
        <v>0</v>
      </c>
      <c r="K166" s="211" t="s">
        <v>159</v>
      </c>
      <c r="L166" s="47"/>
      <c r="M166" s="216" t="s">
        <v>19</v>
      </c>
      <c r="N166" s="217" t="s">
        <v>40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160</v>
      </c>
      <c r="AT166" s="220" t="s">
        <v>155</v>
      </c>
      <c r="AU166" s="220" t="s">
        <v>76</v>
      </c>
      <c r="AY166" s="20" t="s">
        <v>154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76</v>
      </c>
      <c r="BK166" s="221">
        <f>ROUND(I166*H166,2)</f>
        <v>0</v>
      </c>
      <c r="BL166" s="20" t="s">
        <v>160</v>
      </c>
      <c r="BM166" s="220" t="s">
        <v>264</v>
      </c>
    </row>
    <row r="167" s="2" customFormat="1">
      <c r="A167" s="41"/>
      <c r="B167" s="42"/>
      <c r="C167" s="43"/>
      <c r="D167" s="222" t="s">
        <v>162</v>
      </c>
      <c r="E167" s="43"/>
      <c r="F167" s="223" t="s">
        <v>263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162</v>
      </c>
      <c r="AU167" s="20" t="s">
        <v>76</v>
      </c>
    </row>
    <row r="168" s="2" customFormat="1">
      <c r="A168" s="41"/>
      <c r="B168" s="42"/>
      <c r="C168" s="43"/>
      <c r="D168" s="222" t="s">
        <v>163</v>
      </c>
      <c r="E168" s="43"/>
      <c r="F168" s="227" t="s">
        <v>265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163</v>
      </c>
      <c r="AU168" s="20" t="s">
        <v>76</v>
      </c>
    </row>
    <row r="169" s="2" customFormat="1" ht="16.5" customHeight="1">
      <c r="A169" s="41"/>
      <c r="B169" s="42"/>
      <c r="C169" s="209" t="s">
        <v>266</v>
      </c>
      <c r="D169" s="209" t="s">
        <v>155</v>
      </c>
      <c r="E169" s="210" t="s">
        <v>267</v>
      </c>
      <c r="F169" s="211" t="s">
        <v>268</v>
      </c>
      <c r="G169" s="212" t="s">
        <v>194</v>
      </c>
      <c r="H169" s="213">
        <v>4</v>
      </c>
      <c r="I169" s="214"/>
      <c r="J169" s="215">
        <f>ROUND(I169*H169,2)</f>
        <v>0</v>
      </c>
      <c r="K169" s="211" t="s">
        <v>159</v>
      </c>
      <c r="L169" s="47"/>
      <c r="M169" s="216" t="s">
        <v>19</v>
      </c>
      <c r="N169" s="217" t="s">
        <v>40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160</v>
      </c>
      <c r="AT169" s="220" t="s">
        <v>155</v>
      </c>
      <c r="AU169" s="220" t="s">
        <v>76</v>
      </c>
      <c r="AY169" s="20" t="s">
        <v>154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76</v>
      </c>
      <c r="BK169" s="221">
        <f>ROUND(I169*H169,2)</f>
        <v>0</v>
      </c>
      <c r="BL169" s="20" t="s">
        <v>160</v>
      </c>
      <c r="BM169" s="220" t="s">
        <v>269</v>
      </c>
    </row>
    <row r="170" s="2" customFormat="1">
      <c r="A170" s="41"/>
      <c r="B170" s="42"/>
      <c r="C170" s="43"/>
      <c r="D170" s="222" t="s">
        <v>162</v>
      </c>
      <c r="E170" s="43"/>
      <c r="F170" s="223" t="s">
        <v>268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162</v>
      </c>
      <c r="AU170" s="20" t="s">
        <v>76</v>
      </c>
    </row>
    <row r="171" s="2" customFormat="1">
      <c r="A171" s="41"/>
      <c r="B171" s="42"/>
      <c r="C171" s="43"/>
      <c r="D171" s="222" t="s">
        <v>163</v>
      </c>
      <c r="E171" s="43"/>
      <c r="F171" s="227" t="s">
        <v>270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163</v>
      </c>
      <c r="AU171" s="20" t="s">
        <v>76</v>
      </c>
    </row>
    <row r="172" s="2" customFormat="1" ht="16.5" customHeight="1">
      <c r="A172" s="41"/>
      <c r="B172" s="42"/>
      <c r="C172" s="209" t="s">
        <v>271</v>
      </c>
      <c r="D172" s="209" t="s">
        <v>155</v>
      </c>
      <c r="E172" s="210" t="s">
        <v>272</v>
      </c>
      <c r="F172" s="211" t="s">
        <v>273</v>
      </c>
      <c r="G172" s="212" t="s">
        <v>194</v>
      </c>
      <c r="H172" s="213">
        <v>3</v>
      </c>
      <c r="I172" s="214"/>
      <c r="J172" s="215">
        <f>ROUND(I172*H172,2)</f>
        <v>0</v>
      </c>
      <c r="K172" s="211" t="s">
        <v>159</v>
      </c>
      <c r="L172" s="47"/>
      <c r="M172" s="216" t="s">
        <v>19</v>
      </c>
      <c r="N172" s="217" t="s">
        <v>40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160</v>
      </c>
      <c r="AT172" s="220" t="s">
        <v>155</v>
      </c>
      <c r="AU172" s="220" t="s">
        <v>76</v>
      </c>
      <c r="AY172" s="20" t="s">
        <v>154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76</v>
      </c>
      <c r="BK172" s="221">
        <f>ROUND(I172*H172,2)</f>
        <v>0</v>
      </c>
      <c r="BL172" s="20" t="s">
        <v>160</v>
      </c>
      <c r="BM172" s="220" t="s">
        <v>274</v>
      </c>
    </row>
    <row r="173" s="2" customFormat="1">
      <c r="A173" s="41"/>
      <c r="B173" s="42"/>
      <c r="C173" s="43"/>
      <c r="D173" s="222" t="s">
        <v>162</v>
      </c>
      <c r="E173" s="43"/>
      <c r="F173" s="223" t="s">
        <v>273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162</v>
      </c>
      <c r="AU173" s="20" t="s">
        <v>76</v>
      </c>
    </row>
    <row r="174" s="2" customFormat="1">
      <c r="A174" s="41"/>
      <c r="B174" s="42"/>
      <c r="C174" s="43"/>
      <c r="D174" s="222" t="s">
        <v>163</v>
      </c>
      <c r="E174" s="43"/>
      <c r="F174" s="227" t="s">
        <v>275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163</v>
      </c>
      <c r="AU174" s="20" t="s">
        <v>76</v>
      </c>
    </row>
    <row r="175" s="2" customFormat="1" ht="16.5" customHeight="1">
      <c r="A175" s="41"/>
      <c r="B175" s="42"/>
      <c r="C175" s="209" t="s">
        <v>276</v>
      </c>
      <c r="D175" s="209" t="s">
        <v>155</v>
      </c>
      <c r="E175" s="210" t="s">
        <v>277</v>
      </c>
      <c r="F175" s="211" t="s">
        <v>278</v>
      </c>
      <c r="G175" s="212" t="s">
        <v>194</v>
      </c>
      <c r="H175" s="213">
        <v>3</v>
      </c>
      <c r="I175" s="214"/>
      <c r="J175" s="215">
        <f>ROUND(I175*H175,2)</f>
        <v>0</v>
      </c>
      <c r="K175" s="211" t="s">
        <v>159</v>
      </c>
      <c r="L175" s="47"/>
      <c r="M175" s="216" t="s">
        <v>19</v>
      </c>
      <c r="N175" s="217" t="s">
        <v>40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160</v>
      </c>
      <c r="AT175" s="220" t="s">
        <v>155</v>
      </c>
      <c r="AU175" s="220" t="s">
        <v>76</v>
      </c>
      <c r="AY175" s="20" t="s">
        <v>154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76</v>
      </c>
      <c r="BK175" s="221">
        <f>ROUND(I175*H175,2)</f>
        <v>0</v>
      </c>
      <c r="BL175" s="20" t="s">
        <v>160</v>
      </c>
      <c r="BM175" s="220" t="s">
        <v>279</v>
      </c>
    </row>
    <row r="176" s="2" customFormat="1">
      <c r="A176" s="41"/>
      <c r="B176" s="42"/>
      <c r="C176" s="43"/>
      <c r="D176" s="222" t="s">
        <v>162</v>
      </c>
      <c r="E176" s="43"/>
      <c r="F176" s="223" t="s">
        <v>278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162</v>
      </c>
      <c r="AU176" s="20" t="s">
        <v>76</v>
      </c>
    </row>
    <row r="177" s="2" customFormat="1">
      <c r="A177" s="41"/>
      <c r="B177" s="42"/>
      <c r="C177" s="43"/>
      <c r="D177" s="222" t="s">
        <v>163</v>
      </c>
      <c r="E177" s="43"/>
      <c r="F177" s="227" t="s">
        <v>280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163</v>
      </c>
      <c r="AU177" s="20" t="s">
        <v>76</v>
      </c>
    </row>
    <row r="178" s="2" customFormat="1" ht="16.5" customHeight="1">
      <c r="A178" s="41"/>
      <c r="B178" s="42"/>
      <c r="C178" s="209" t="s">
        <v>281</v>
      </c>
      <c r="D178" s="209" t="s">
        <v>155</v>
      </c>
      <c r="E178" s="210" t="s">
        <v>282</v>
      </c>
      <c r="F178" s="211" t="s">
        <v>283</v>
      </c>
      <c r="G178" s="212" t="s">
        <v>194</v>
      </c>
      <c r="H178" s="213">
        <v>3</v>
      </c>
      <c r="I178" s="214"/>
      <c r="J178" s="215">
        <f>ROUND(I178*H178,2)</f>
        <v>0</v>
      </c>
      <c r="K178" s="211" t="s">
        <v>159</v>
      </c>
      <c r="L178" s="47"/>
      <c r="M178" s="216" t="s">
        <v>19</v>
      </c>
      <c r="N178" s="217" t="s">
        <v>40</v>
      </c>
      <c r="O178" s="87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160</v>
      </c>
      <c r="AT178" s="220" t="s">
        <v>155</v>
      </c>
      <c r="AU178" s="220" t="s">
        <v>76</v>
      </c>
      <c r="AY178" s="20" t="s">
        <v>154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76</v>
      </c>
      <c r="BK178" s="221">
        <f>ROUND(I178*H178,2)</f>
        <v>0</v>
      </c>
      <c r="BL178" s="20" t="s">
        <v>160</v>
      </c>
      <c r="BM178" s="220" t="s">
        <v>284</v>
      </c>
    </row>
    <row r="179" s="2" customFormat="1">
      <c r="A179" s="41"/>
      <c r="B179" s="42"/>
      <c r="C179" s="43"/>
      <c r="D179" s="222" t="s">
        <v>162</v>
      </c>
      <c r="E179" s="43"/>
      <c r="F179" s="223" t="s">
        <v>283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162</v>
      </c>
      <c r="AU179" s="20" t="s">
        <v>76</v>
      </c>
    </row>
    <row r="180" s="2" customFormat="1">
      <c r="A180" s="41"/>
      <c r="B180" s="42"/>
      <c r="C180" s="43"/>
      <c r="D180" s="222" t="s">
        <v>163</v>
      </c>
      <c r="E180" s="43"/>
      <c r="F180" s="227" t="s">
        <v>285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163</v>
      </c>
      <c r="AU180" s="20" t="s">
        <v>76</v>
      </c>
    </row>
    <row r="181" s="2" customFormat="1" ht="16.5" customHeight="1">
      <c r="A181" s="41"/>
      <c r="B181" s="42"/>
      <c r="C181" s="209" t="s">
        <v>286</v>
      </c>
      <c r="D181" s="209" t="s">
        <v>155</v>
      </c>
      <c r="E181" s="210" t="s">
        <v>287</v>
      </c>
      <c r="F181" s="211" t="s">
        <v>288</v>
      </c>
      <c r="G181" s="212" t="s">
        <v>194</v>
      </c>
      <c r="H181" s="213">
        <v>1</v>
      </c>
      <c r="I181" s="214"/>
      <c r="J181" s="215">
        <f>ROUND(I181*H181,2)</f>
        <v>0</v>
      </c>
      <c r="K181" s="211" t="s">
        <v>159</v>
      </c>
      <c r="L181" s="47"/>
      <c r="M181" s="216" t="s">
        <v>19</v>
      </c>
      <c r="N181" s="217" t="s">
        <v>40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160</v>
      </c>
      <c r="AT181" s="220" t="s">
        <v>155</v>
      </c>
      <c r="AU181" s="220" t="s">
        <v>76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76</v>
      </c>
      <c r="BK181" s="221">
        <f>ROUND(I181*H181,2)</f>
        <v>0</v>
      </c>
      <c r="BL181" s="20" t="s">
        <v>160</v>
      </c>
      <c r="BM181" s="220" t="s">
        <v>289</v>
      </c>
    </row>
    <row r="182" s="2" customFormat="1">
      <c r="A182" s="41"/>
      <c r="B182" s="42"/>
      <c r="C182" s="43"/>
      <c r="D182" s="222" t="s">
        <v>162</v>
      </c>
      <c r="E182" s="43"/>
      <c r="F182" s="223" t="s">
        <v>288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162</v>
      </c>
      <c r="AU182" s="20" t="s">
        <v>76</v>
      </c>
    </row>
    <row r="183" s="2" customFormat="1">
      <c r="A183" s="41"/>
      <c r="B183" s="42"/>
      <c r="C183" s="43"/>
      <c r="D183" s="222" t="s">
        <v>163</v>
      </c>
      <c r="E183" s="43"/>
      <c r="F183" s="227" t="s">
        <v>290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163</v>
      </c>
      <c r="AU183" s="20" t="s">
        <v>76</v>
      </c>
    </row>
    <row r="184" s="2" customFormat="1" ht="16.5" customHeight="1">
      <c r="A184" s="41"/>
      <c r="B184" s="42"/>
      <c r="C184" s="209" t="s">
        <v>291</v>
      </c>
      <c r="D184" s="209" t="s">
        <v>155</v>
      </c>
      <c r="E184" s="210" t="s">
        <v>292</v>
      </c>
      <c r="F184" s="211" t="s">
        <v>293</v>
      </c>
      <c r="G184" s="212" t="s">
        <v>194</v>
      </c>
      <c r="H184" s="213">
        <v>1</v>
      </c>
      <c r="I184" s="214"/>
      <c r="J184" s="215">
        <f>ROUND(I184*H184,2)</f>
        <v>0</v>
      </c>
      <c r="K184" s="211" t="s">
        <v>159</v>
      </c>
      <c r="L184" s="47"/>
      <c r="M184" s="216" t="s">
        <v>19</v>
      </c>
      <c r="N184" s="217" t="s">
        <v>40</v>
      </c>
      <c r="O184" s="87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160</v>
      </c>
      <c r="AT184" s="220" t="s">
        <v>155</v>
      </c>
      <c r="AU184" s="220" t="s">
        <v>76</v>
      </c>
      <c r="AY184" s="20" t="s">
        <v>154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76</v>
      </c>
      <c r="BK184" s="221">
        <f>ROUND(I184*H184,2)</f>
        <v>0</v>
      </c>
      <c r="BL184" s="20" t="s">
        <v>160</v>
      </c>
      <c r="BM184" s="220" t="s">
        <v>294</v>
      </c>
    </row>
    <row r="185" s="2" customFormat="1">
      <c r="A185" s="41"/>
      <c r="B185" s="42"/>
      <c r="C185" s="43"/>
      <c r="D185" s="222" t="s">
        <v>162</v>
      </c>
      <c r="E185" s="43"/>
      <c r="F185" s="223" t="s">
        <v>293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162</v>
      </c>
      <c r="AU185" s="20" t="s">
        <v>76</v>
      </c>
    </row>
    <row r="186" s="2" customFormat="1">
      <c r="A186" s="41"/>
      <c r="B186" s="42"/>
      <c r="C186" s="43"/>
      <c r="D186" s="222" t="s">
        <v>163</v>
      </c>
      <c r="E186" s="43"/>
      <c r="F186" s="227" t="s">
        <v>295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163</v>
      </c>
      <c r="AU186" s="20" t="s">
        <v>76</v>
      </c>
    </row>
    <row r="187" s="2" customFormat="1" ht="16.5" customHeight="1">
      <c r="A187" s="41"/>
      <c r="B187" s="42"/>
      <c r="C187" s="209" t="s">
        <v>296</v>
      </c>
      <c r="D187" s="209" t="s">
        <v>155</v>
      </c>
      <c r="E187" s="210" t="s">
        <v>297</v>
      </c>
      <c r="F187" s="211" t="s">
        <v>298</v>
      </c>
      <c r="G187" s="212" t="s">
        <v>194</v>
      </c>
      <c r="H187" s="213">
        <v>1</v>
      </c>
      <c r="I187" s="214"/>
      <c r="J187" s="215">
        <f>ROUND(I187*H187,2)</f>
        <v>0</v>
      </c>
      <c r="K187" s="211" t="s">
        <v>159</v>
      </c>
      <c r="L187" s="47"/>
      <c r="M187" s="216" t="s">
        <v>19</v>
      </c>
      <c r="N187" s="217" t="s">
        <v>40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160</v>
      </c>
      <c r="AT187" s="220" t="s">
        <v>155</v>
      </c>
      <c r="AU187" s="220" t="s">
        <v>76</v>
      </c>
      <c r="AY187" s="20" t="s">
        <v>154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76</v>
      </c>
      <c r="BK187" s="221">
        <f>ROUND(I187*H187,2)</f>
        <v>0</v>
      </c>
      <c r="BL187" s="20" t="s">
        <v>160</v>
      </c>
      <c r="BM187" s="220" t="s">
        <v>299</v>
      </c>
    </row>
    <row r="188" s="2" customFormat="1">
      <c r="A188" s="41"/>
      <c r="B188" s="42"/>
      <c r="C188" s="43"/>
      <c r="D188" s="222" t="s">
        <v>162</v>
      </c>
      <c r="E188" s="43"/>
      <c r="F188" s="223" t="s">
        <v>298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162</v>
      </c>
      <c r="AU188" s="20" t="s">
        <v>76</v>
      </c>
    </row>
    <row r="189" s="2" customFormat="1">
      <c r="A189" s="41"/>
      <c r="B189" s="42"/>
      <c r="C189" s="43"/>
      <c r="D189" s="222" t="s">
        <v>163</v>
      </c>
      <c r="E189" s="43"/>
      <c r="F189" s="227" t="s">
        <v>300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163</v>
      </c>
      <c r="AU189" s="20" t="s">
        <v>76</v>
      </c>
    </row>
    <row r="190" s="2" customFormat="1" ht="16.5" customHeight="1">
      <c r="A190" s="41"/>
      <c r="B190" s="42"/>
      <c r="C190" s="209" t="s">
        <v>301</v>
      </c>
      <c r="D190" s="209" t="s">
        <v>155</v>
      </c>
      <c r="E190" s="210" t="s">
        <v>302</v>
      </c>
      <c r="F190" s="211" t="s">
        <v>303</v>
      </c>
      <c r="G190" s="212" t="s">
        <v>194</v>
      </c>
      <c r="H190" s="213">
        <v>2</v>
      </c>
      <c r="I190" s="214"/>
      <c r="J190" s="215">
        <f>ROUND(I190*H190,2)</f>
        <v>0</v>
      </c>
      <c r="K190" s="211" t="s">
        <v>159</v>
      </c>
      <c r="L190" s="47"/>
      <c r="M190" s="216" t="s">
        <v>19</v>
      </c>
      <c r="N190" s="217" t="s">
        <v>40</v>
      </c>
      <c r="O190" s="87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160</v>
      </c>
      <c r="AT190" s="220" t="s">
        <v>155</v>
      </c>
      <c r="AU190" s="220" t="s">
        <v>76</v>
      </c>
      <c r="AY190" s="20" t="s">
        <v>154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76</v>
      </c>
      <c r="BK190" s="221">
        <f>ROUND(I190*H190,2)</f>
        <v>0</v>
      </c>
      <c r="BL190" s="20" t="s">
        <v>160</v>
      </c>
      <c r="BM190" s="220" t="s">
        <v>304</v>
      </c>
    </row>
    <row r="191" s="2" customFormat="1">
      <c r="A191" s="41"/>
      <c r="B191" s="42"/>
      <c r="C191" s="43"/>
      <c r="D191" s="222" t="s">
        <v>162</v>
      </c>
      <c r="E191" s="43"/>
      <c r="F191" s="223" t="s">
        <v>303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162</v>
      </c>
      <c r="AU191" s="20" t="s">
        <v>76</v>
      </c>
    </row>
    <row r="192" s="2" customFormat="1">
      <c r="A192" s="41"/>
      <c r="B192" s="42"/>
      <c r="C192" s="43"/>
      <c r="D192" s="222" t="s">
        <v>163</v>
      </c>
      <c r="E192" s="43"/>
      <c r="F192" s="227" t="s">
        <v>305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163</v>
      </c>
      <c r="AU192" s="20" t="s">
        <v>76</v>
      </c>
    </row>
    <row r="193" s="2" customFormat="1">
      <c r="A193" s="41"/>
      <c r="B193" s="42"/>
      <c r="C193" s="43"/>
      <c r="D193" s="222" t="s">
        <v>217</v>
      </c>
      <c r="E193" s="43"/>
      <c r="F193" s="227" t="s">
        <v>306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217</v>
      </c>
      <c r="AU193" s="20" t="s">
        <v>76</v>
      </c>
    </row>
    <row r="194" s="2" customFormat="1" ht="16.5" customHeight="1">
      <c r="A194" s="41"/>
      <c r="B194" s="42"/>
      <c r="C194" s="209" t="s">
        <v>307</v>
      </c>
      <c r="D194" s="209" t="s">
        <v>155</v>
      </c>
      <c r="E194" s="210" t="s">
        <v>308</v>
      </c>
      <c r="F194" s="211" t="s">
        <v>309</v>
      </c>
      <c r="G194" s="212" t="s">
        <v>194</v>
      </c>
      <c r="H194" s="213">
        <v>4</v>
      </c>
      <c r="I194" s="214"/>
      <c r="J194" s="215">
        <f>ROUND(I194*H194,2)</f>
        <v>0</v>
      </c>
      <c r="K194" s="211" t="s">
        <v>159</v>
      </c>
      <c r="L194" s="47"/>
      <c r="M194" s="216" t="s">
        <v>19</v>
      </c>
      <c r="N194" s="217" t="s">
        <v>40</v>
      </c>
      <c r="O194" s="87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0" t="s">
        <v>160</v>
      </c>
      <c r="AT194" s="220" t="s">
        <v>155</v>
      </c>
      <c r="AU194" s="220" t="s">
        <v>76</v>
      </c>
      <c r="AY194" s="20" t="s">
        <v>154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20" t="s">
        <v>76</v>
      </c>
      <c r="BK194" s="221">
        <f>ROUND(I194*H194,2)</f>
        <v>0</v>
      </c>
      <c r="BL194" s="20" t="s">
        <v>160</v>
      </c>
      <c r="BM194" s="220" t="s">
        <v>310</v>
      </c>
    </row>
    <row r="195" s="2" customFormat="1">
      <c r="A195" s="41"/>
      <c r="B195" s="42"/>
      <c r="C195" s="43"/>
      <c r="D195" s="222" t="s">
        <v>162</v>
      </c>
      <c r="E195" s="43"/>
      <c r="F195" s="223" t="s">
        <v>309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162</v>
      </c>
      <c r="AU195" s="20" t="s">
        <v>76</v>
      </c>
    </row>
    <row r="196" s="2" customFormat="1">
      <c r="A196" s="41"/>
      <c r="B196" s="42"/>
      <c r="C196" s="43"/>
      <c r="D196" s="222" t="s">
        <v>163</v>
      </c>
      <c r="E196" s="43"/>
      <c r="F196" s="227" t="s">
        <v>311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163</v>
      </c>
      <c r="AU196" s="20" t="s">
        <v>76</v>
      </c>
    </row>
    <row r="197" s="2" customFormat="1">
      <c r="A197" s="41"/>
      <c r="B197" s="42"/>
      <c r="C197" s="43"/>
      <c r="D197" s="222" t="s">
        <v>217</v>
      </c>
      <c r="E197" s="43"/>
      <c r="F197" s="227" t="s">
        <v>312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217</v>
      </c>
      <c r="AU197" s="20" t="s">
        <v>76</v>
      </c>
    </row>
    <row r="198" s="2" customFormat="1" ht="16.5" customHeight="1">
      <c r="A198" s="41"/>
      <c r="B198" s="42"/>
      <c r="C198" s="209" t="s">
        <v>313</v>
      </c>
      <c r="D198" s="209" t="s">
        <v>155</v>
      </c>
      <c r="E198" s="210" t="s">
        <v>314</v>
      </c>
      <c r="F198" s="211" t="s">
        <v>315</v>
      </c>
      <c r="G198" s="212" t="s">
        <v>194</v>
      </c>
      <c r="H198" s="213">
        <v>2</v>
      </c>
      <c r="I198" s="214"/>
      <c r="J198" s="215">
        <f>ROUND(I198*H198,2)</f>
        <v>0</v>
      </c>
      <c r="K198" s="211" t="s">
        <v>159</v>
      </c>
      <c r="L198" s="47"/>
      <c r="M198" s="216" t="s">
        <v>19</v>
      </c>
      <c r="N198" s="217" t="s">
        <v>40</v>
      </c>
      <c r="O198" s="87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160</v>
      </c>
      <c r="AT198" s="220" t="s">
        <v>155</v>
      </c>
      <c r="AU198" s="220" t="s">
        <v>76</v>
      </c>
      <c r="AY198" s="20" t="s">
        <v>154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76</v>
      </c>
      <c r="BK198" s="221">
        <f>ROUND(I198*H198,2)</f>
        <v>0</v>
      </c>
      <c r="BL198" s="20" t="s">
        <v>160</v>
      </c>
      <c r="BM198" s="220" t="s">
        <v>316</v>
      </c>
    </row>
    <row r="199" s="2" customFormat="1">
      <c r="A199" s="41"/>
      <c r="B199" s="42"/>
      <c r="C199" s="43"/>
      <c r="D199" s="222" t="s">
        <v>162</v>
      </c>
      <c r="E199" s="43"/>
      <c r="F199" s="223" t="s">
        <v>315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162</v>
      </c>
      <c r="AU199" s="20" t="s">
        <v>76</v>
      </c>
    </row>
    <row r="200" s="2" customFormat="1">
      <c r="A200" s="41"/>
      <c r="B200" s="42"/>
      <c r="C200" s="43"/>
      <c r="D200" s="222" t="s">
        <v>163</v>
      </c>
      <c r="E200" s="43"/>
      <c r="F200" s="227" t="s">
        <v>317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163</v>
      </c>
      <c r="AU200" s="20" t="s">
        <v>76</v>
      </c>
    </row>
    <row r="201" s="2" customFormat="1">
      <c r="A201" s="41"/>
      <c r="B201" s="42"/>
      <c r="C201" s="43"/>
      <c r="D201" s="222" t="s">
        <v>217</v>
      </c>
      <c r="E201" s="43"/>
      <c r="F201" s="227" t="s">
        <v>318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217</v>
      </c>
      <c r="AU201" s="20" t="s">
        <v>76</v>
      </c>
    </row>
    <row r="202" s="2" customFormat="1" ht="16.5" customHeight="1">
      <c r="A202" s="41"/>
      <c r="B202" s="42"/>
      <c r="C202" s="209" t="s">
        <v>319</v>
      </c>
      <c r="D202" s="209" t="s">
        <v>155</v>
      </c>
      <c r="E202" s="210" t="s">
        <v>320</v>
      </c>
      <c r="F202" s="211" t="s">
        <v>321</v>
      </c>
      <c r="G202" s="212" t="s">
        <v>194</v>
      </c>
      <c r="H202" s="213">
        <v>9</v>
      </c>
      <c r="I202" s="214"/>
      <c r="J202" s="215">
        <f>ROUND(I202*H202,2)</f>
        <v>0</v>
      </c>
      <c r="K202" s="211" t="s">
        <v>322</v>
      </c>
      <c r="L202" s="47"/>
      <c r="M202" s="216" t="s">
        <v>19</v>
      </c>
      <c r="N202" s="217" t="s">
        <v>40</v>
      </c>
      <c r="O202" s="87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0" t="s">
        <v>160</v>
      </c>
      <c r="AT202" s="220" t="s">
        <v>155</v>
      </c>
      <c r="AU202" s="220" t="s">
        <v>76</v>
      </c>
      <c r="AY202" s="20" t="s">
        <v>154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20" t="s">
        <v>76</v>
      </c>
      <c r="BK202" s="221">
        <f>ROUND(I202*H202,2)</f>
        <v>0</v>
      </c>
      <c r="BL202" s="20" t="s">
        <v>160</v>
      </c>
      <c r="BM202" s="220" t="s">
        <v>323</v>
      </c>
    </row>
    <row r="203" s="2" customFormat="1">
      <c r="A203" s="41"/>
      <c r="B203" s="42"/>
      <c r="C203" s="43"/>
      <c r="D203" s="222" t="s">
        <v>162</v>
      </c>
      <c r="E203" s="43"/>
      <c r="F203" s="223" t="s">
        <v>321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162</v>
      </c>
      <c r="AU203" s="20" t="s">
        <v>76</v>
      </c>
    </row>
    <row r="204" s="2" customFormat="1" ht="16.5" customHeight="1">
      <c r="A204" s="41"/>
      <c r="B204" s="42"/>
      <c r="C204" s="209" t="s">
        <v>324</v>
      </c>
      <c r="D204" s="209" t="s">
        <v>155</v>
      </c>
      <c r="E204" s="210" t="s">
        <v>325</v>
      </c>
      <c r="F204" s="211" t="s">
        <v>326</v>
      </c>
      <c r="G204" s="212" t="s">
        <v>194</v>
      </c>
      <c r="H204" s="213">
        <v>2</v>
      </c>
      <c r="I204" s="214"/>
      <c r="J204" s="215">
        <f>ROUND(I204*H204,2)</f>
        <v>0</v>
      </c>
      <c r="K204" s="211" t="s">
        <v>322</v>
      </c>
      <c r="L204" s="47"/>
      <c r="M204" s="216" t="s">
        <v>19</v>
      </c>
      <c r="N204" s="217" t="s">
        <v>40</v>
      </c>
      <c r="O204" s="8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160</v>
      </c>
      <c r="AT204" s="220" t="s">
        <v>155</v>
      </c>
      <c r="AU204" s="220" t="s">
        <v>76</v>
      </c>
      <c r="AY204" s="20" t="s">
        <v>154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76</v>
      </c>
      <c r="BK204" s="221">
        <f>ROUND(I204*H204,2)</f>
        <v>0</v>
      </c>
      <c r="BL204" s="20" t="s">
        <v>160</v>
      </c>
      <c r="BM204" s="220" t="s">
        <v>327</v>
      </c>
    </row>
    <row r="205" s="2" customFormat="1">
      <c r="A205" s="41"/>
      <c r="B205" s="42"/>
      <c r="C205" s="43"/>
      <c r="D205" s="222" t="s">
        <v>162</v>
      </c>
      <c r="E205" s="43"/>
      <c r="F205" s="223" t="s">
        <v>326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162</v>
      </c>
      <c r="AU205" s="20" t="s">
        <v>76</v>
      </c>
    </row>
    <row r="206" s="2" customFormat="1" ht="16.5" customHeight="1">
      <c r="A206" s="41"/>
      <c r="B206" s="42"/>
      <c r="C206" s="209" t="s">
        <v>328</v>
      </c>
      <c r="D206" s="209" t="s">
        <v>155</v>
      </c>
      <c r="E206" s="210" t="s">
        <v>329</v>
      </c>
      <c r="F206" s="211" t="s">
        <v>330</v>
      </c>
      <c r="G206" s="212" t="s">
        <v>194</v>
      </c>
      <c r="H206" s="213">
        <v>1</v>
      </c>
      <c r="I206" s="214"/>
      <c r="J206" s="215">
        <f>ROUND(I206*H206,2)</f>
        <v>0</v>
      </c>
      <c r="K206" s="211" t="s">
        <v>322</v>
      </c>
      <c r="L206" s="47"/>
      <c r="M206" s="216" t="s">
        <v>19</v>
      </c>
      <c r="N206" s="217" t="s">
        <v>40</v>
      </c>
      <c r="O206" s="87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0" t="s">
        <v>160</v>
      </c>
      <c r="AT206" s="220" t="s">
        <v>155</v>
      </c>
      <c r="AU206" s="220" t="s">
        <v>76</v>
      </c>
      <c r="AY206" s="20" t="s">
        <v>154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20" t="s">
        <v>76</v>
      </c>
      <c r="BK206" s="221">
        <f>ROUND(I206*H206,2)</f>
        <v>0</v>
      </c>
      <c r="BL206" s="20" t="s">
        <v>160</v>
      </c>
      <c r="BM206" s="220" t="s">
        <v>331</v>
      </c>
    </row>
    <row r="207" s="2" customFormat="1">
      <c r="A207" s="41"/>
      <c r="B207" s="42"/>
      <c r="C207" s="43"/>
      <c r="D207" s="222" t="s">
        <v>162</v>
      </c>
      <c r="E207" s="43"/>
      <c r="F207" s="223" t="s">
        <v>330</v>
      </c>
      <c r="G207" s="43"/>
      <c r="H207" s="43"/>
      <c r="I207" s="224"/>
      <c r="J207" s="43"/>
      <c r="K207" s="43"/>
      <c r="L207" s="47"/>
      <c r="M207" s="225"/>
      <c r="N207" s="226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162</v>
      </c>
      <c r="AU207" s="20" t="s">
        <v>76</v>
      </c>
    </row>
    <row r="208" s="2" customFormat="1">
      <c r="A208" s="41"/>
      <c r="B208" s="42"/>
      <c r="C208" s="43"/>
      <c r="D208" s="222" t="s">
        <v>217</v>
      </c>
      <c r="E208" s="43"/>
      <c r="F208" s="227" t="s">
        <v>332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217</v>
      </c>
      <c r="AU208" s="20" t="s">
        <v>76</v>
      </c>
    </row>
    <row r="209" s="2" customFormat="1" ht="16.5" customHeight="1">
      <c r="A209" s="41"/>
      <c r="B209" s="42"/>
      <c r="C209" s="209" t="s">
        <v>333</v>
      </c>
      <c r="D209" s="209" t="s">
        <v>155</v>
      </c>
      <c r="E209" s="210" t="s">
        <v>334</v>
      </c>
      <c r="F209" s="211" t="s">
        <v>335</v>
      </c>
      <c r="G209" s="212" t="s">
        <v>194</v>
      </c>
      <c r="H209" s="213">
        <v>9</v>
      </c>
      <c r="I209" s="214"/>
      <c r="J209" s="215">
        <f>ROUND(I209*H209,2)</f>
        <v>0</v>
      </c>
      <c r="K209" s="211" t="s">
        <v>322</v>
      </c>
      <c r="L209" s="47"/>
      <c r="M209" s="216" t="s">
        <v>19</v>
      </c>
      <c r="N209" s="217" t="s">
        <v>40</v>
      </c>
      <c r="O209" s="87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160</v>
      </c>
      <c r="AT209" s="220" t="s">
        <v>155</v>
      </c>
      <c r="AU209" s="220" t="s">
        <v>76</v>
      </c>
      <c r="AY209" s="20" t="s">
        <v>154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76</v>
      </c>
      <c r="BK209" s="221">
        <f>ROUND(I209*H209,2)</f>
        <v>0</v>
      </c>
      <c r="BL209" s="20" t="s">
        <v>160</v>
      </c>
      <c r="BM209" s="220" t="s">
        <v>336</v>
      </c>
    </row>
    <row r="210" s="2" customFormat="1">
      <c r="A210" s="41"/>
      <c r="B210" s="42"/>
      <c r="C210" s="43"/>
      <c r="D210" s="222" t="s">
        <v>162</v>
      </c>
      <c r="E210" s="43"/>
      <c r="F210" s="223" t="s">
        <v>335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162</v>
      </c>
      <c r="AU210" s="20" t="s">
        <v>76</v>
      </c>
    </row>
    <row r="211" s="2" customFormat="1" ht="16.5" customHeight="1">
      <c r="A211" s="41"/>
      <c r="B211" s="42"/>
      <c r="C211" s="209" t="s">
        <v>337</v>
      </c>
      <c r="D211" s="209" t="s">
        <v>155</v>
      </c>
      <c r="E211" s="210" t="s">
        <v>338</v>
      </c>
      <c r="F211" s="211" t="s">
        <v>339</v>
      </c>
      <c r="G211" s="212" t="s">
        <v>194</v>
      </c>
      <c r="H211" s="213">
        <v>9</v>
      </c>
      <c r="I211" s="214"/>
      <c r="J211" s="215">
        <f>ROUND(I211*H211,2)</f>
        <v>0</v>
      </c>
      <c r="K211" s="211" t="s">
        <v>322</v>
      </c>
      <c r="L211" s="47"/>
      <c r="M211" s="216" t="s">
        <v>19</v>
      </c>
      <c r="N211" s="217" t="s">
        <v>40</v>
      </c>
      <c r="O211" s="87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0" t="s">
        <v>160</v>
      </c>
      <c r="AT211" s="220" t="s">
        <v>155</v>
      </c>
      <c r="AU211" s="220" t="s">
        <v>76</v>
      </c>
      <c r="AY211" s="20" t="s">
        <v>154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0" t="s">
        <v>76</v>
      </c>
      <c r="BK211" s="221">
        <f>ROUND(I211*H211,2)</f>
        <v>0</v>
      </c>
      <c r="BL211" s="20" t="s">
        <v>160</v>
      </c>
      <c r="BM211" s="220" t="s">
        <v>340</v>
      </c>
    </row>
    <row r="212" s="2" customFormat="1">
      <c r="A212" s="41"/>
      <c r="B212" s="42"/>
      <c r="C212" s="43"/>
      <c r="D212" s="222" t="s">
        <v>162</v>
      </c>
      <c r="E212" s="43"/>
      <c r="F212" s="223" t="s">
        <v>341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162</v>
      </c>
      <c r="AU212" s="20" t="s">
        <v>76</v>
      </c>
    </row>
    <row r="213" s="11" customFormat="1" ht="25.92" customHeight="1">
      <c r="A213" s="11"/>
      <c r="B213" s="195"/>
      <c r="C213" s="196"/>
      <c r="D213" s="197" t="s">
        <v>68</v>
      </c>
      <c r="E213" s="198" t="s">
        <v>177</v>
      </c>
      <c r="F213" s="198" t="s">
        <v>342</v>
      </c>
      <c r="G213" s="196"/>
      <c r="H213" s="196"/>
      <c r="I213" s="199"/>
      <c r="J213" s="200">
        <f>BK213</f>
        <v>0</v>
      </c>
      <c r="K213" s="196"/>
      <c r="L213" s="201"/>
      <c r="M213" s="202"/>
      <c r="N213" s="203"/>
      <c r="O213" s="203"/>
      <c r="P213" s="204">
        <f>SUM(P214:P231)</f>
        <v>0</v>
      </c>
      <c r="Q213" s="203"/>
      <c r="R213" s="204">
        <f>SUM(R214:R231)</f>
        <v>0</v>
      </c>
      <c r="S213" s="203"/>
      <c r="T213" s="205">
        <f>SUM(T214:T231)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06" t="s">
        <v>76</v>
      </c>
      <c r="AT213" s="207" t="s">
        <v>68</v>
      </c>
      <c r="AU213" s="207" t="s">
        <v>69</v>
      </c>
      <c r="AY213" s="206" t="s">
        <v>154</v>
      </c>
      <c r="BK213" s="208">
        <f>SUM(BK214:BK231)</f>
        <v>0</v>
      </c>
    </row>
    <row r="214" s="2" customFormat="1" ht="16.5" customHeight="1">
      <c r="A214" s="41"/>
      <c r="B214" s="42"/>
      <c r="C214" s="209" t="s">
        <v>343</v>
      </c>
      <c r="D214" s="209" t="s">
        <v>155</v>
      </c>
      <c r="E214" s="210" t="s">
        <v>344</v>
      </c>
      <c r="F214" s="211" t="s">
        <v>345</v>
      </c>
      <c r="G214" s="212" t="s">
        <v>346</v>
      </c>
      <c r="H214" s="213">
        <v>20</v>
      </c>
      <c r="I214" s="214"/>
      <c r="J214" s="215">
        <f>ROUND(I214*H214,2)</f>
        <v>0</v>
      </c>
      <c r="K214" s="211" t="s">
        <v>159</v>
      </c>
      <c r="L214" s="47"/>
      <c r="M214" s="216" t="s">
        <v>19</v>
      </c>
      <c r="N214" s="217" t="s">
        <v>40</v>
      </c>
      <c r="O214" s="87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160</v>
      </c>
      <c r="AT214" s="220" t="s">
        <v>155</v>
      </c>
      <c r="AU214" s="220" t="s">
        <v>76</v>
      </c>
      <c r="AY214" s="20" t="s">
        <v>154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0" t="s">
        <v>76</v>
      </c>
      <c r="BK214" s="221">
        <f>ROUND(I214*H214,2)</f>
        <v>0</v>
      </c>
      <c r="BL214" s="20" t="s">
        <v>160</v>
      </c>
      <c r="BM214" s="220" t="s">
        <v>347</v>
      </c>
    </row>
    <row r="215" s="2" customFormat="1">
      <c r="A215" s="41"/>
      <c r="B215" s="42"/>
      <c r="C215" s="43"/>
      <c r="D215" s="222" t="s">
        <v>162</v>
      </c>
      <c r="E215" s="43"/>
      <c r="F215" s="223" t="s">
        <v>345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162</v>
      </c>
      <c r="AU215" s="20" t="s">
        <v>76</v>
      </c>
    </row>
    <row r="216" s="2" customFormat="1">
      <c r="A216" s="41"/>
      <c r="B216" s="42"/>
      <c r="C216" s="43"/>
      <c r="D216" s="222" t="s">
        <v>163</v>
      </c>
      <c r="E216" s="43"/>
      <c r="F216" s="227" t="s">
        <v>348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163</v>
      </c>
      <c r="AU216" s="20" t="s">
        <v>76</v>
      </c>
    </row>
    <row r="217" s="2" customFormat="1" ht="16.5" customHeight="1">
      <c r="A217" s="41"/>
      <c r="B217" s="42"/>
      <c r="C217" s="209" t="s">
        <v>349</v>
      </c>
      <c r="D217" s="209" t="s">
        <v>155</v>
      </c>
      <c r="E217" s="210" t="s">
        <v>350</v>
      </c>
      <c r="F217" s="211" t="s">
        <v>351</v>
      </c>
      <c r="G217" s="212" t="s">
        <v>346</v>
      </c>
      <c r="H217" s="213">
        <v>20</v>
      </c>
      <c r="I217" s="214"/>
      <c r="J217" s="215">
        <f>ROUND(I217*H217,2)</f>
        <v>0</v>
      </c>
      <c r="K217" s="211" t="s">
        <v>159</v>
      </c>
      <c r="L217" s="47"/>
      <c r="M217" s="216" t="s">
        <v>19</v>
      </c>
      <c r="N217" s="217" t="s">
        <v>40</v>
      </c>
      <c r="O217" s="87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160</v>
      </c>
      <c r="AT217" s="220" t="s">
        <v>155</v>
      </c>
      <c r="AU217" s="220" t="s">
        <v>76</v>
      </c>
      <c r="AY217" s="20" t="s">
        <v>154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76</v>
      </c>
      <c r="BK217" s="221">
        <f>ROUND(I217*H217,2)</f>
        <v>0</v>
      </c>
      <c r="BL217" s="20" t="s">
        <v>160</v>
      </c>
      <c r="BM217" s="220" t="s">
        <v>352</v>
      </c>
    </row>
    <row r="218" s="2" customFormat="1">
      <c r="A218" s="41"/>
      <c r="B218" s="42"/>
      <c r="C218" s="43"/>
      <c r="D218" s="222" t="s">
        <v>162</v>
      </c>
      <c r="E218" s="43"/>
      <c r="F218" s="223" t="s">
        <v>351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162</v>
      </c>
      <c r="AU218" s="20" t="s">
        <v>76</v>
      </c>
    </row>
    <row r="219" s="2" customFormat="1">
      <c r="A219" s="41"/>
      <c r="B219" s="42"/>
      <c r="C219" s="43"/>
      <c r="D219" s="222" t="s">
        <v>163</v>
      </c>
      <c r="E219" s="43"/>
      <c r="F219" s="227" t="s">
        <v>353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163</v>
      </c>
      <c r="AU219" s="20" t="s">
        <v>76</v>
      </c>
    </row>
    <row r="220" s="2" customFormat="1" ht="16.5" customHeight="1">
      <c r="A220" s="41"/>
      <c r="B220" s="42"/>
      <c r="C220" s="209" t="s">
        <v>354</v>
      </c>
      <c r="D220" s="209" t="s">
        <v>155</v>
      </c>
      <c r="E220" s="210" t="s">
        <v>355</v>
      </c>
      <c r="F220" s="211" t="s">
        <v>356</v>
      </c>
      <c r="G220" s="212" t="s">
        <v>194</v>
      </c>
      <c r="H220" s="213">
        <v>8</v>
      </c>
      <c r="I220" s="214"/>
      <c r="J220" s="215">
        <f>ROUND(I220*H220,2)</f>
        <v>0</v>
      </c>
      <c r="K220" s="211" t="s">
        <v>159</v>
      </c>
      <c r="L220" s="47"/>
      <c r="M220" s="216" t="s">
        <v>19</v>
      </c>
      <c r="N220" s="217" t="s">
        <v>40</v>
      </c>
      <c r="O220" s="87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160</v>
      </c>
      <c r="AT220" s="220" t="s">
        <v>155</v>
      </c>
      <c r="AU220" s="220" t="s">
        <v>76</v>
      </c>
      <c r="AY220" s="20" t="s">
        <v>154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76</v>
      </c>
      <c r="BK220" s="221">
        <f>ROUND(I220*H220,2)</f>
        <v>0</v>
      </c>
      <c r="BL220" s="20" t="s">
        <v>160</v>
      </c>
      <c r="BM220" s="220" t="s">
        <v>357</v>
      </c>
    </row>
    <row r="221" s="2" customFormat="1">
      <c r="A221" s="41"/>
      <c r="B221" s="42"/>
      <c r="C221" s="43"/>
      <c r="D221" s="222" t="s">
        <v>162</v>
      </c>
      <c r="E221" s="43"/>
      <c r="F221" s="223" t="s">
        <v>356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162</v>
      </c>
      <c r="AU221" s="20" t="s">
        <v>76</v>
      </c>
    </row>
    <row r="222" s="2" customFormat="1">
      <c r="A222" s="41"/>
      <c r="B222" s="42"/>
      <c r="C222" s="43"/>
      <c r="D222" s="222" t="s">
        <v>163</v>
      </c>
      <c r="E222" s="43"/>
      <c r="F222" s="227" t="s">
        <v>358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163</v>
      </c>
      <c r="AU222" s="20" t="s">
        <v>76</v>
      </c>
    </row>
    <row r="223" s="2" customFormat="1" ht="16.5" customHeight="1">
      <c r="A223" s="41"/>
      <c r="B223" s="42"/>
      <c r="C223" s="209" t="s">
        <v>359</v>
      </c>
      <c r="D223" s="209" t="s">
        <v>155</v>
      </c>
      <c r="E223" s="210" t="s">
        <v>360</v>
      </c>
      <c r="F223" s="211" t="s">
        <v>361</v>
      </c>
      <c r="G223" s="212" t="s">
        <v>346</v>
      </c>
      <c r="H223" s="213">
        <v>20</v>
      </c>
      <c r="I223" s="214"/>
      <c r="J223" s="215">
        <f>ROUND(I223*H223,2)</f>
        <v>0</v>
      </c>
      <c r="K223" s="211" t="s">
        <v>159</v>
      </c>
      <c r="L223" s="47"/>
      <c r="M223" s="216" t="s">
        <v>19</v>
      </c>
      <c r="N223" s="217" t="s">
        <v>40</v>
      </c>
      <c r="O223" s="87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0" t="s">
        <v>160</v>
      </c>
      <c r="AT223" s="220" t="s">
        <v>155</v>
      </c>
      <c r="AU223" s="220" t="s">
        <v>76</v>
      </c>
      <c r="AY223" s="20" t="s">
        <v>154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0" t="s">
        <v>76</v>
      </c>
      <c r="BK223" s="221">
        <f>ROUND(I223*H223,2)</f>
        <v>0</v>
      </c>
      <c r="BL223" s="20" t="s">
        <v>160</v>
      </c>
      <c r="BM223" s="220" t="s">
        <v>362</v>
      </c>
    </row>
    <row r="224" s="2" customFormat="1">
      <c r="A224" s="41"/>
      <c r="B224" s="42"/>
      <c r="C224" s="43"/>
      <c r="D224" s="222" t="s">
        <v>162</v>
      </c>
      <c r="E224" s="43"/>
      <c r="F224" s="223" t="s">
        <v>361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162</v>
      </c>
      <c r="AU224" s="20" t="s">
        <v>76</v>
      </c>
    </row>
    <row r="225" s="2" customFormat="1">
      <c r="A225" s="41"/>
      <c r="B225" s="42"/>
      <c r="C225" s="43"/>
      <c r="D225" s="222" t="s">
        <v>163</v>
      </c>
      <c r="E225" s="43"/>
      <c r="F225" s="227" t="s">
        <v>363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163</v>
      </c>
      <c r="AU225" s="20" t="s">
        <v>76</v>
      </c>
    </row>
    <row r="226" s="2" customFormat="1" ht="16.5" customHeight="1">
      <c r="A226" s="41"/>
      <c r="B226" s="42"/>
      <c r="C226" s="209" t="s">
        <v>364</v>
      </c>
      <c r="D226" s="209" t="s">
        <v>155</v>
      </c>
      <c r="E226" s="210" t="s">
        <v>365</v>
      </c>
      <c r="F226" s="211" t="s">
        <v>366</v>
      </c>
      <c r="G226" s="212" t="s">
        <v>194</v>
      </c>
      <c r="H226" s="213">
        <v>1</v>
      </c>
      <c r="I226" s="214"/>
      <c r="J226" s="215">
        <f>ROUND(I226*H226,2)</f>
        <v>0</v>
      </c>
      <c r="K226" s="211" t="s">
        <v>159</v>
      </c>
      <c r="L226" s="47"/>
      <c r="M226" s="216" t="s">
        <v>19</v>
      </c>
      <c r="N226" s="217" t="s">
        <v>40</v>
      </c>
      <c r="O226" s="87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0" t="s">
        <v>160</v>
      </c>
      <c r="AT226" s="220" t="s">
        <v>155</v>
      </c>
      <c r="AU226" s="220" t="s">
        <v>76</v>
      </c>
      <c r="AY226" s="20" t="s">
        <v>154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20" t="s">
        <v>76</v>
      </c>
      <c r="BK226" s="221">
        <f>ROUND(I226*H226,2)</f>
        <v>0</v>
      </c>
      <c r="BL226" s="20" t="s">
        <v>160</v>
      </c>
      <c r="BM226" s="220" t="s">
        <v>367</v>
      </c>
    </row>
    <row r="227" s="2" customFormat="1">
      <c r="A227" s="41"/>
      <c r="B227" s="42"/>
      <c r="C227" s="43"/>
      <c r="D227" s="222" t="s">
        <v>162</v>
      </c>
      <c r="E227" s="43"/>
      <c r="F227" s="223" t="s">
        <v>366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162</v>
      </c>
      <c r="AU227" s="20" t="s">
        <v>76</v>
      </c>
    </row>
    <row r="228" s="2" customFormat="1">
      <c r="A228" s="41"/>
      <c r="B228" s="42"/>
      <c r="C228" s="43"/>
      <c r="D228" s="222" t="s">
        <v>163</v>
      </c>
      <c r="E228" s="43"/>
      <c r="F228" s="227" t="s">
        <v>368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163</v>
      </c>
      <c r="AU228" s="20" t="s">
        <v>76</v>
      </c>
    </row>
    <row r="229" s="2" customFormat="1" ht="16.5" customHeight="1">
      <c r="A229" s="41"/>
      <c r="B229" s="42"/>
      <c r="C229" s="209" t="s">
        <v>369</v>
      </c>
      <c r="D229" s="209" t="s">
        <v>155</v>
      </c>
      <c r="E229" s="210" t="s">
        <v>370</v>
      </c>
      <c r="F229" s="211" t="s">
        <v>371</v>
      </c>
      <c r="G229" s="212" t="s">
        <v>346</v>
      </c>
      <c r="H229" s="213">
        <v>90</v>
      </c>
      <c r="I229" s="214"/>
      <c r="J229" s="215">
        <f>ROUND(I229*H229,2)</f>
        <v>0</v>
      </c>
      <c r="K229" s="211" t="s">
        <v>322</v>
      </c>
      <c r="L229" s="47"/>
      <c r="M229" s="216" t="s">
        <v>19</v>
      </c>
      <c r="N229" s="217" t="s">
        <v>40</v>
      </c>
      <c r="O229" s="87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0" t="s">
        <v>160</v>
      </c>
      <c r="AT229" s="220" t="s">
        <v>155</v>
      </c>
      <c r="AU229" s="220" t="s">
        <v>76</v>
      </c>
      <c r="AY229" s="20" t="s">
        <v>154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20" t="s">
        <v>76</v>
      </c>
      <c r="BK229" s="221">
        <f>ROUND(I229*H229,2)</f>
        <v>0</v>
      </c>
      <c r="BL229" s="20" t="s">
        <v>160</v>
      </c>
      <c r="BM229" s="220" t="s">
        <v>372</v>
      </c>
    </row>
    <row r="230" s="2" customFormat="1">
      <c r="A230" s="41"/>
      <c r="B230" s="42"/>
      <c r="C230" s="43"/>
      <c r="D230" s="222" t="s">
        <v>162</v>
      </c>
      <c r="E230" s="43"/>
      <c r="F230" s="223" t="s">
        <v>371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162</v>
      </c>
      <c r="AU230" s="20" t="s">
        <v>76</v>
      </c>
    </row>
    <row r="231" s="12" customFormat="1">
      <c r="A231" s="12"/>
      <c r="B231" s="228"/>
      <c r="C231" s="229"/>
      <c r="D231" s="222" t="s">
        <v>373</v>
      </c>
      <c r="E231" s="230" t="s">
        <v>19</v>
      </c>
      <c r="F231" s="231" t="s">
        <v>374</v>
      </c>
      <c r="G231" s="229"/>
      <c r="H231" s="232">
        <v>90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8" t="s">
        <v>373</v>
      </c>
      <c r="AU231" s="238" t="s">
        <v>76</v>
      </c>
      <c r="AV231" s="12" t="s">
        <v>78</v>
      </c>
      <c r="AW231" s="12" t="s">
        <v>31</v>
      </c>
      <c r="AX231" s="12" t="s">
        <v>76</v>
      </c>
      <c r="AY231" s="238" t="s">
        <v>154</v>
      </c>
    </row>
    <row r="232" s="2" customFormat="1" ht="6.96" customHeight="1">
      <c r="A232" s="41"/>
      <c r="B232" s="62"/>
      <c r="C232" s="63"/>
      <c r="D232" s="63"/>
      <c r="E232" s="63"/>
      <c r="F232" s="63"/>
      <c r="G232" s="63"/>
      <c r="H232" s="63"/>
      <c r="I232" s="63"/>
      <c r="J232" s="63"/>
      <c r="K232" s="63"/>
      <c r="L232" s="47"/>
      <c r="M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</row>
  </sheetData>
  <sheetProtection sheet="1" autoFilter="0" formatColumns="0" formatRows="0" objects="1" scenarios="1" spinCount="100000" saltValue="mal/uo5utGIFQtFoFzPuSbuz+EmlG9rkpwGrSExaf+PSou4aMA+kSQy1K41FqmEtcnZJG/yKEM1OcPpojJS3Lw==" hashValue="j6yU5A0SMkIobclKRt8BFsO33TFbNQUS08I40/rjppSNn0Ke9H6neig4TKqzm0od2apM3n9rt+uvO5LbC2BkAQ==" algorithmName="SHA-512" password="CC35"/>
  <autoFilter ref="C89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375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ROUND((SUM(BE87:BE276)),  2)</f>
        <v>0</v>
      </c>
      <c r="G35" s="41"/>
      <c r="H35" s="41"/>
      <c r="I35" s="161">
        <v>0.20999999999999999</v>
      </c>
      <c r="J35" s="160">
        <f>ROUND(((SUM(BE87:BE276))*I35),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ROUND((SUM(BF87:BF276)),  2)</f>
        <v>0</v>
      </c>
      <c r="G36" s="41"/>
      <c r="H36" s="41"/>
      <c r="I36" s="161">
        <v>0.12</v>
      </c>
      <c r="J36" s="160">
        <f>ROUND(((SUM(BF87:BF276))*I36),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ROUND((SUM(BG87:BG276)),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ROUND((SUM(BH87:BH276)),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ROUND((SUM(BI87:BI276)),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11-02-11 - ŽST Hrubá Voda, místní kabelizace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376</v>
      </c>
      <c r="E64" s="181"/>
      <c r="F64" s="181"/>
      <c r="G64" s="181"/>
      <c r="H64" s="181"/>
      <c r="I64" s="181"/>
      <c r="J64" s="182">
        <f>J88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377</v>
      </c>
      <c r="E65" s="181"/>
      <c r="F65" s="181"/>
      <c r="G65" s="181"/>
      <c r="H65" s="181"/>
      <c r="I65" s="181"/>
      <c r="J65" s="182">
        <f>J140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140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ŽST Hrubá Voda - vymístění pracoviště ŘP</v>
      </c>
      <c r="F75" s="35"/>
      <c r="G75" s="35"/>
      <c r="H75" s="35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127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3" t="s">
        <v>128</v>
      </c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129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PS 11-02-11 - ŽST Hrubá Voda, místní kabelizace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30. 4. 2025</v>
      </c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 xml:space="preserve"> </v>
      </c>
      <c r="G83" s="43"/>
      <c r="H83" s="43"/>
      <c r="I83" s="35" t="s">
        <v>30</v>
      </c>
      <c r="J83" s="39" t="str">
        <f>E23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3"/>
      <c r="E84" s="43"/>
      <c r="F84" s="30" t="str">
        <f>IF(E20="","",E20)</f>
        <v>Vyplň údaj</v>
      </c>
      <c r="G84" s="43"/>
      <c r="H84" s="43"/>
      <c r="I84" s="35" t="s">
        <v>32</v>
      </c>
      <c r="J84" s="39" t="str">
        <f>E26</f>
        <v xml:space="preserve"> 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0" customFormat="1" ht="29.28" customHeight="1">
      <c r="A86" s="184"/>
      <c r="B86" s="185"/>
      <c r="C86" s="186" t="s">
        <v>141</v>
      </c>
      <c r="D86" s="187" t="s">
        <v>54</v>
      </c>
      <c r="E86" s="187" t="s">
        <v>50</v>
      </c>
      <c r="F86" s="187" t="s">
        <v>51</v>
      </c>
      <c r="G86" s="187" t="s">
        <v>142</v>
      </c>
      <c r="H86" s="187" t="s">
        <v>143</v>
      </c>
      <c r="I86" s="187" t="s">
        <v>144</v>
      </c>
      <c r="J86" s="187" t="s">
        <v>133</v>
      </c>
      <c r="K86" s="188" t="s">
        <v>145</v>
      </c>
      <c r="L86" s="189"/>
      <c r="M86" s="95" t="s">
        <v>19</v>
      </c>
      <c r="N86" s="96" t="s">
        <v>39</v>
      </c>
      <c r="O86" s="96" t="s">
        <v>146</v>
      </c>
      <c r="P86" s="96" t="s">
        <v>147</v>
      </c>
      <c r="Q86" s="96" t="s">
        <v>148</v>
      </c>
      <c r="R86" s="96" t="s">
        <v>149</v>
      </c>
      <c r="S86" s="96" t="s">
        <v>150</v>
      </c>
      <c r="T86" s="97" t="s">
        <v>151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41"/>
      <c r="B87" s="42"/>
      <c r="C87" s="102" t="s">
        <v>152</v>
      </c>
      <c r="D87" s="43"/>
      <c r="E87" s="43"/>
      <c r="F87" s="43"/>
      <c r="G87" s="43"/>
      <c r="H87" s="43"/>
      <c r="I87" s="43"/>
      <c r="J87" s="190">
        <f>BK87</f>
        <v>0</v>
      </c>
      <c r="K87" s="43"/>
      <c r="L87" s="47"/>
      <c r="M87" s="98"/>
      <c r="N87" s="191"/>
      <c r="O87" s="99"/>
      <c r="P87" s="192">
        <f>P88+P140</f>
        <v>0</v>
      </c>
      <c r="Q87" s="99"/>
      <c r="R87" s="192">
        <f>R88+R140</f>
        <v>0</v>
      </c>
      <c r="S87" s="99"/>
      <c r="T87" s="193">
        <f>T88+T140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68</v>
      </c>
      <c r="AU87" s="20" t="s">
        <v>134</v>
      </c>
      <c r="BK87" s="194">
        <f>BK88+BK140</f>
        <v>0</v>
      </c>
    </row>
    <row r="88" s="11" customFormat="1" ht="25.92" customHeight="1">
      <c r="A88" s="11"/>
      <c r="B88" s="195"/>
      <c r="C88" s="196"/>
      <c r="D88" s="197" t="s">
        <v>68</v>
      </c>
      <c r="E88" s="198" t="s">
        <v>378</v>
      </c>
      <c r="F88" s="198" t="s">
        <v>153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SUM(P89:P139)</f>
        <v>0</v>
      </c>
      <c r="Q88" s="203"/>
      <c r="R88" s="204">
        <f>SUM(R89:R139)</f>
        <v>0</v>
      </c>
      <c r="S88" s="203"/>
      <c r="T88" s="205">
        <f>SUM(T89:T139)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6" t="s">
        <v>76</v>
      </c>
      <c r="AT88" s="207" t="s">
        <v>68</v>
      </c>
      <c r="AU88" s="207" t="s">
        <v>69</v>
      </c>
      <c r="AY88" s="206" t="s">
        <v>154</v>
      </c>
      <c r="BK88" s="208">
        <f>SUM(BK89:BK139)</f>
        <v>0</v>
      </c>
    </row>
    <row r="89" s="2" customFormat="1" ht="16.5" customHeight="1">
      <c r="A89" s="41"/>
      <c r="B89" s="42"/>
      <c r="C89" s="209" t="s">
        <v>76</v>
      </c>
      <c r="D89" s="209" t="s">
        <v>155</v>
      </c>
      <c r="E89" s="210" t="s">
        <v>379</v>
      </c>
      <c r="F89" s="211" t="s">
        <v>380</v>
      </c>
      <c r="G89" s="212" t="s">
        <v>158</v>
      </c>
      <c r="H89" s="213">
        <v>47.25</v>
      </c>
      <c r="I89" s="214"/>
      <c r="J89" s="215">
        <f>ROUND(I89*H89,2)</f>
        <v>0</v>
      </c>
      <c r="K89" s="211" t="s">
        <v>381</v>
      </c>
      <c r="L89" s="47"/>
      <c r="M89" s="216" t="s">
        <v>19</v>
      </c>
      <c r="N89" s="217" t="s">
        <v>40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160</v>
      </c>
      <c r="AT89" s="220" t="s">
        <v>155</v>
      </c>
      <c r="AU89" s="220" t="s">
        <v>76</v>
      </c>
      <c r="AY89" s="20" t="s">
        <v>154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160</v>
      </c>
      <c r="BM89" s="220" t="s">
        <v>382</v>
      </c>
    </row>
    <row r="90" s="2" customFormat="1">
      <c r="A90" s="41"/>
      <c r="B90" s="42"/>
      <c r="C90" s="43"/>
      <c r="D90" s="222" t="s">
        <v>162</v>
      </c>
      <c r="E90" s="43"/>
      <c r="F90" s="223" t="s">
        <v>380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162</v>
      </c>
      <c r="AU90" s="20" t="s">
        <v>76</v>
      </c>
    </row>
    <row r="91" s="2" customFormat="1">
      <c r="A91" s="41"/>
      <c r="B91" s="42"/>
      <c r="C91" s="43"/>
      <c r="D91" s="222" t="s">
        <v>217</v>
      </c>
      <c r="E91" s="43"/>
      <c r="F91" s="227" t="s">
        <v>383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217</v>
      </c>
      <c r="AU91" s="20" t="s">
        <v>76</v>
      </c>
    </row>
    <row r="92" s="2" customFormat="1" ht="16.5" customHeight="1">
      <c r="A92" s="41"/>
      <c r="B92" s="42"/>
      <c r="C92" s="209" t="s">
        <v>78</v>
      </c>
      <c r="D92" s="209" t="s">
        <v>155</v>
      </c>
      <c r="E92" s="210" t="s">
        <v>173</v>
      </c>
      <c r="F92" s="211" t="s">
        <v>174</v>
      </c>
      <c r="G92" s="212" t="s">
        <v>158</v>
      </c>
      <c r="H92" s="213">
        <v>10.5</v>
      </c>
      <c r="I92" s="214"/>
      <c r="J92" s="215">
        <f>ROUND(I92*H92,2)</f>
        <v>0</v>
      </c>
      <c r="K92" s="211" t="s">
        <v>381</v>
      </c>
      <c r="L92" s="47"/>
      <c r="M92" s="216" t="s">
        <v>19</v>
      </c>
      <c r="N92" s="217" t="s">
        <v>40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160</v>
      </c>
      <c r="AT92" s="220" t="s">
        <v>155</v>
      </c>
      <c r="AU92" s="220" t="s">
        <v>76</v>
      </c>
      <c r="AY92" s="20" t="s">
        <v>154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76</v>
      </c>
      <c r="BK92" s="221">
        <f>ROUND(I92*H92,2)</f>
        <v>0</v>
      </c>
      <c r="BL92" s="20" t="s">
        <v>160</v>
      </c>
      <c r="BM92" s="220" t="s">
        <v>384</v>
      </c>
    </row>
    <row r="93" s="2" customFormat="1">
      <c r="A93" s="41"/>
      <c r="B93" s="42"/>
      <c r="C93" s="43"/>
      <c r="D93" s="222" t="s">
        <v>162</v>
      </c>
      <c r="E93" s="43"/>
      <c r="F93" s="223" t="s">
        <v>174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162</v>
      </c>
      <c r="AU93" s="20" t="s">
        <v>76</v>
      </c>
    </row>
    <row r="94" s="2" customFormat="1">
      <c r="A94" s="41"/>
      <c r="B94" s="42"/>
      <c r="C94" s="43"/>
      <c r="D94" s="222" t="s">
        <v>217</v>
      </c>
      <c r="E94" s="43"/>
      <c r="F94" s="227" t="s">
        <v>385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217</v>
      </c>
      <c r="AU94" s="20" t="s">
        <v>76</v>
      </c>
    </row>
    <row r="95" s="2" customFormat="1" ht="21.75" customHeight="1">
      <c r="A95" s="41"/>
      <c r="B95" s="42"/>
      <c r="C95" s="209" t="s">
        <v>112</v>
      </c>
      <c r="D95" s="209" t="s">
        <v>155</v>
      </c>
      <c r="E95" s="210" t="s">
        <v>386</v>
      </c>
      <c r="F95" s="211" t="s">
        <v>387</v>
      </c>
      <c r="G95" s="212" t="s">
        <v>194</v>
      </c>
      <c r="H95" s="213">
        <v>8</v>
      </c>
      <c r="I95" s="214"/>
      <c r="J95" s="215">
        <f>ROUND(I95*H95,2)</f>
        <v>0</v>
      </c>
      <c r="K95" s="211" t="s">
        <v>381</v>
      </c>
      <c r="L95" s="47"/>
      <c r="M95" s="216" t="s">
        <v>19</v>
      </c>
      <c r="N95" s="217" t="s">
        <v>40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160</v>
      </c>
      <c r="AT95" s="220" t="s">
        <v>155</v>
      </c>
      <c r="AU95" s="220" t="s">
        <v>76</v>
      </c>
      <c r="AY95" s="20" t="s">
        <v>154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160</v>
      </c>
      <c r="BM95" s="220" t="s">
        <v>388</v>
      </c>
    </row>
    <row r="96" s="2" customFormat="1">
      <c r="A96" s="41"/>
      <c r="B96" s="42"/>
      <c r="C96" s="43"/>
      <c r="D96" s="222" t="s">
        <v>162</v>
      </c>
      <c r="E96" s="43"/>
      <c r="F96" s="223" t="s">
        <v>387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162</v>
      </c>
      <c r="AU96" s="20" t="s">
        <v>76</v>
      </c>
    </row>
    <row r="97" s="2" customFormat="1">
      <c r="A97" s="41"/>
      <c r="B97" s="42"/>
      <c r="C97" s="43"/>
      <c r="D97" s="222" t="s">
        <v>217</v>
      </c>
      <c r="E97" s="43"/>
      <c r="F97" s="227" t="s">
        <v>389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217</v>
      </c>
      <c r="AU97" s="20" t="s">
        <v>76</v>
      </c>
    </row>
    <row r="98" s="2" customFormat="1" ht="16.5" customHeight="1">
      <c r="A98" s="41"/>
      <c r="B98" s="42"/>
      <c r="C98" s="209" t="s">
        <v>160</v>
      </c>
      <c r="D98" s="209" t="s">
        <v>155</v>
      </c>
      <c r="E98" s="210" t="s">
        <v>390</v>
      </c>
      <c r="F98" s="211" t="s">
        <v>391</v>
      </c>
      <c r="G98" s="212" t="s">
        <v>194</v>
      </c>
      <c r="H98" s="213">
        <v>4</v>
      </c>
      <c r="I98" s="214"/>
      <c r="J98" s="215">
        <f>ROUND(I98*H98,2)</f>
        <v>0</v>
      </c>
      <c r="K98" s="211" t="s">
        <v>381</v>
      </c>
      <c r="L98" s="47"/>
      <c r="M98" s="216" t="s">
        <v>19</v>
      </c>
      <c r="N98" s="217" t="s">
        <v>40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160</v>
      </c>
      <c r="AT98" s="220" t="s">
        <v>155</v>
      </c>
      <c r="AU98" s="220" t="s">
        <v>76</v>
      </c>
      <c r="AY98" s="20" t="s">
        <v>154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76</v>
      </c>
      <c r="BK98" s="221">
        <f>ROUND(I98*H98,2)</f>
        <v>0</v>
      </c>
      <c r="BL98" s="20" t="s">
        <v>160</v>
      </c>
      <c r="BM98" s="220" t="s">
        <v>392</v>
      </c>
    </row>
    <row r="99" s="2" customFormat="1">
      <c r="A99" s="41"/>
      <c r="B99" s="42"/>
      <c r="C99" s="43"/>
      <c r="D99" s="222" t="s">
        <v>162</v>
      </c>
      <c r="E99" s="43"/>
      <c r="F99" s="223" t="s">
        <v>391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162</v>
      </c>
      <c r="AU99" s="20" t="s">
        <v>76</v>
      </c>
    </row>
    <row r="100" s="2" customFormat="1">
      <c r="A100" s="41"/>
      <c r="B100" s="42"/>
      <c r="C100" s="43"/>
      <c r="D100" s="222" t="s">
        <v>217</v>
      </c>
      <c r="E100" s="43"/>
      <c r="F100" s="227" t="s">
        <v>389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217</v>
      </c>
      <c r="AU100" s="20" t="s">
        <v>76</v>
      </c>
    </row>
    <row r="101" s="2" customFormat="1" ht="16.5" customHeight="1">
      <c r="A101" s="41"/>
      <c r="B101" s="42"/>
      <c r="C101" s="209" t="s">
        <v>177</v>
      </c>
      <c r="D101" s="209" t="s">
        <v>155</v>
      </c>
      <c r="E101" s="210" t="s">
        <v>178</v>
      </c>
      <c r="F101" s="211" t="s">
        <v>179</v>
      </c>
      <c r="G101" s="212" t="s">
        <v>170</v>
      </c>
      <c r="H101" s="213">
        <v>165</v>
      </c>
      <c r="I101" s="214"/>
      <c r="J101" s="215">
        <f>ROUND(I101*H101,2)</f>
        <v>0</v>
      </c>
      <c r="K101" s="211" t="s">
        <v>381</v>
      </c>
      <c r="L101" s="47"/>
      <c r="M101" s="216" t="s">
        <v>19</v>
      </c>
      <c r="N101" s="217" t="s">
        <v>40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160</v>
      </c>
      <c r="AT101" s="220" t="s">
        <v>155</v>
      </c>
      <c r="AU101" s="220" t="s">
        <v>76</v>
      </c>
      <c r="AY101" s="20" t="s">
        <v>154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76</v>
      </c>
      <c r="BK101" s="221">
        <f>ROUND(I101*H101,2)</f>
        <v>0</v>
      </c>
      <c r="BL101" s="20" t="s">
        <v>160</v>
      </c>
      <c r="BM101" s="220" t="s">
        <v>393</v>
      </c>
    </row>
    <row r="102" s="2" customFormat="1">
      <c r="A102" s="41"/>
      <c r="B102" s="42"/>
      <c r="C102" s="43"/>
      <c r="D102" s="222" t="s">
        <v>162</v>
      </c>
      <c r="E102" s="43"/>
      <c r="F102" s="223" t="s">
        <v>179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162</v>
      </c>
      <c r="AU102" s="20" t="s">
        <v>76</v>
      </c>
    </row>
    <row r="103" s="2" customFormat="1">
      <c r="A103" s="41"/>
      <c r="B103" s="42"/>
      <c r="C103" s="43"/>
      <c r="D103" s="222" t="s">
        <v>217</v>
      </c>
      <c r="E103" s="43"/>
      <c r="F103" s="227" t="s">
        <v>394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217</v>
      </c>
      <c r="AU103" s="20" t="s">
        <v>76</v>
      </c>
    </row>
    <row r="104" s="2" customFormat="1" ht="16.5" customHeight="1">
      <c r="A104" s="41"/>
      <c r="B104" s="42"/>
      <c r="C104" s="209" t="s">
        <v>182</v>
      </c>
      <c r="D104" s="209" t="s">
        <v>155</v>
      </c>
      <c r="E104" s="210" t="s">
        <v>187</v>
      </c>
      <c r="F104" s="211" t="s">
        <v>188</v>
      </c>
      <c r="G104" s="212" t="s">
        <v>170</v>
      </c>
      <c r="H104" s="213">
        <v>30</v>
      </c>
      <c r="I104" s="214"/>
      <c r="J104" s="215">
        <f>ROUND(I104*H104,2)</f>
        <v>0</v>
      </c>
      <c r="K104" s="211" t="s">
        <v>381</v>
      </c>
      <c r="L104" s="47"/>
      <c r="M104" s="216" t="s">
        <v>19</v>
      </c>
      <c r="N104" s="217" t="s">
        <v>40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160</v>
      </c>
      <c r="AT104" s="220" t="s">
        <v>155</v>
      </c>
      <c r="AU104" s="220" t="s">
        <v>76</v>
      </c>
      <c r="AY104" s="20" t="s">
        <v>154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76</v>
      </c>
      <c r="BK104" s="221">
        <f>ROUND(I104*H104,2)</f>
        <v>0</v>
      </c>
      <c r="BL104" s="20" t="s">
        <v>160</v>
      </c>
      <c r="BM104" s="220" t="s">
        <v>395</v>
      </c>
    </row>
    <row r="105" s="2" customFormat="1">
      <c r="A105" s="41"/>
      <c r="B105" s="42"/>
      <c r="C105" s="43"/>
      <c r="D105" s="222" t="s">
        <v>162</v>
      </c>
      <c r="E105" s="43"/>
      <c r="F105" s="223" t="s">
        <v>188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162</v>
      </c>
      <c r="AU105" s="20" t="s">
        <v>76</v>
      </c>
    </row>
    <row r="106" s="2" customFormat="1">
      <c r="A106" s="41"/>
      <c r="B106" s="42"/>
      <c r="C106" s="43"/>
      <c r="D106" s="222" t="s">
        <v>217</v>
      </c>
      <c r="E106" s="43"/>
      <c r="F106" s="227" t="s">
        <v>394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217</v>
      </c>
      <c r="AU106" s="20" t="s">
        <v>76</v>
      </c>
    </row>
    <row r="107" s="2" customFormat="1" ht="16.5" customHeight="1">
      <c r="A107" s="41"/>
      <c r="B107" s="42"/>
      <c r="C107" s="209" t="s">
        <v>186</v>
      </c>
      <c r="D107" s="209" t="s">
        <v>155</v>
      </c>
      <c r="E107" s="210" t="s">
        <v>396</v>
      </c>
      <c r="F107" s="211" t="s">
        <v>397</v>
      </c>
      <c r="G107" s="212" t="s">
        <v>170</v>
      </c>
      <c r="H107" s="213">
        <v>165</v>
      </c>
      <c r="I107" s="214"/>
      <c r="J107" s="215">
        <f>ROUND(I107*H107,2)</f>
        <v>0</v>
      </c>
      <c r="K107" s="211" t="s">
        <v>381</v>
      </c>
      <c r="L107" s="47"/>
      <c r="M107" s="216" t="s">
        <v>19</v>
      </c>
      <c r="N107" s="217" t="s">
        <v>40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160</v>
      </c>
      <c r="AT107" s="220" t="s">
        <v>155</v>
      </c>
      <c r="AU107" s="220" t="s">
        <v>76</v>
      </c>
      <c r="AY107" s="20" t="s">
        <v>154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160</v>
      </c>
      <c r="BM107" s="220" t="s">
        <v>398</v>
      </c>
    </row>
    <row r="108" s="2" customFormat="1">
      <c r="A108" s="41"/>
      <c r="B108" s="42"/>
      <c r="C108" s="43"/>
      <c r="D108" s="222" t="s">
        <v>162</v>
      </c>
      <c r="E108" s="43"/>
      <c r="F108" s="223" t="s">
        <v>397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162</v>
      </c>
      <c r="AU108" s="20" t="s">
        <v>76</v>
      </c>
    </row>
    <row r="109" s="2" customFormat="1">
      <c r="A109" s="41"/>
      <c r="B109" s="42"/>
      <c r="C109" s="43"/>
      <c r="D109" s="222" t="s">
        <v>217</v>
      </c>
      <c r="E109" s="43"/>
      <c r="F109" s="227" t="s">
        <v>399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217</v>
      </c>
      <c r="AU109" s="20" t="s">
        <v>76</v>
      </c>
    </row>
    <row r="110" s="2" customFormat="1" ht="21.75" customHeight="1">
      <c r="A110" s="41"/>
      <c r="B110" s="42"/>
      <c r="C110" s="209" t="s">
        <v>197</v>
      </c>
      <c r="D110" s="209" t="s">
        <v>155</v>
      </c>
      <c r="E110" s="210" t="s">
        <v>400</v>
      </c>
      <c r="F110" s="211" t="s">
        <v>401</v>
      </c>
      <c r="G110" s="212" t="s">
        <v>194</v>
      </c>
      <c r="H110" s="213">
        <v>4</v>
      </c>
      <c r="I110" s="214"/>
      <c r="J110" s="215">
        <f>ROUND(I110*H110,2)</f>
        <v>0</v>
      </c>
      <c r="K110" s="211" t="s">
        <v>381</v>
      </c>
      <c r="L110" s="47"/>
      <c r="M110" s="216" t="s">
        <v>19</v>
      </c>
      <c r="N110" s="217" t="s">
        <v>40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160</v>
      </c>
      <c r="AT110" s="220" t="s">
        <v>155</v>
      </c>
      <c r="AU110" s="220" t="s">
        <v>76</v>
      </c>
      <c r="AY110" s="20" t="s">
        <v>154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160</v>
      </c>
      <c r="BM110" s="220" t="s">
        <v>402</v>
      </c>
    </row>
    <row r="111" s="2" customFormat="1">
      <c r="A111" s="41"/>
      <c r="B111" s="42"/>
      <c r="C111" s="43"/>
      <c r="D111" s="222" t="s">
        <v>162</v>
      </c>
      <c r="E111" s="43"/>
      <c r="F111" s="223" t="s">
        <v>401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162</v>
      </c>
      <c r="AU111" s="20" t="s">
        <v>76</v>
      </c>
    </row>
    <row r="112" s="2" customFormat="1">
      <c r="A112" s="41"/>
      <c r="B112" s="42"/>
      <c r="C112" s="43"/>
      <c r="D112" s="222" t="s">
        <v>217</v>
      </c>
      <c r="E112" s="43"/>
      <c r="F112" s="227" t="s">
        <v>403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217</v>
      </c>
      <c r="AU112" s="20" t="s">
        <v>76</v>
      </c>
    </row>
    <row r="113" s="2" customFormat="1" ht="21.75" customHeight="1">
      <c r="A113" s="41"/>
      <c r="B113" s="42"/>
      <c r="C113" s="209" t="s">
        <v>207</v>
      </c>
      <c r="D113" s="209" t="s">
        <v>155</v>
      </c>
      <c r="E113" s="210" t="s">
        <v>404</v>
      </c>
      <c r="F113" s="211" t="s">
        <v>405</v>
      </c>
      <c r="G113" s="212" t="s">
        <v>170</v>
      </c>
      <c r="H113" s="213">
        <v>165</v>
      </c>
      <c r="I113" s="214"/>
      <c r="J113" s="215">
        <f>ROUND(I113*H113,2)</f>
        <v>0</v>
      </c>
      <c r="K113" s="211" t="s">
        <v>381</v>
      </c>
      <c r="L113" s="47"/>
      <c r="M113" s="216" t="s">
        <v>19</v>
      </c>
      <c r="N113" s="217" t="s">
        <v>40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160</v>
      </c>
      <c r="AT113" s="220" t="s">
        <v>155</v>
      </c>
      <c r="AU113" s="220" t="s">
        <v>76</v>
      </c>
      <c r="AY113" s="20" t="s">
        <v>154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76</v>
      </c>
      <c r="BK113" s="221">
        <f>ROUND(I113*H113,2)</f>
        <v>0</v>
      </c>
      <c r="BL113" s="20" t="s">
        <v>160</v>
      </c>
      <c r="BM113" s="220" t="s">
        <v>406</v>
      </c>
    </row>
    <row r="114" s="2" customFormat="1">
      <c r="A114" s="41"/>
      <c r="B114" s="42"/>
      <c r="C114" s="43"/>
      <c r="D114" s="222" t="s">
        <v>162</v>
      </c>
      <c r="E114" s="43"/>
      <c r="F114" s="223" t="s">
        <v>405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162</v>
      </c>
      <c r="AU114" s="20" t="s">
        <v>76</v>
      </c>
    </row>
    <row r="115" s="2" customFormat="1">
      <c r="A115" s="41"/>
      <c r="B115" s="42"/>
      <c r="C115" s="43"/>
      <c r="D115" s="222" t="s">
        <v>217</v>
      </c>
      <c r="E115" s="43"/>
      <c r="F115" s="227" t="s">
        <v>407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217</v>
      </c>
      <c r="AU115" s="20" t="s">
        <v>76</v>
      </c>
    </row>
    <row r="116" s="2" customFormat="1" ht="16.5" customHeight="1">
      <c r="A116" s="41"/>
      <c r="B116" s="42"/>
      <c r="C116" s="209" t="s">
        <v>203</v>
      </c>
      <c r="D116" s="209" t="s">
        <v>155</v>
      </c>
      <c r="E116" s="210" t="s">
        <v>408</v>
      </c>
      <c r="F116" s="211" t="s">
        <v>409</v>
      </c>
      <c r="G116" s="212" t="s">
        <v>194</v>
      </c>
      <c r="H116" s="213">
        <v>2</v>
      </c>
      <c r="I116" s="214"/>
      <c r="J116" s="215">
        <f>ROUND(I116*H116,2)</f>
        <v>0</v>
      </c>
      <c r="K116" s="211" t="s">
        <v>381</v>
      </c>
      <c r="L116" s="47"/>
      <c r="M116" s="216" t="s">
        <v>19</v>
      </c>
      <c r="N116" s="217" t="s">
        <v>40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160</v>
      </c>
      <c r="AT116" s="220" t="s">
        <v>155</v>
      </c>
      <c r="AU116" s="220" t="s">
        <v>76</v>
      </c>
      <c r="AY116" s="20" t="s">
        <v>154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76</v>
      </c>
      <c r="BK116" s="221">
        <f>ROUND(I116*H116,2)</f>
        <v>0</v>
      </c>
      <c r="BL116" s="20" t="s">
        <v>160</v>
      </c>
      <c r="BM116" s="220" t="s">
        <v>410</v>
      </c>
    </row>
    <row r="117" s="2" customFormat="1">
      <c r="A117" s="41"/>
      <c r="B117" s="42"/>
      <c r="C117" s="43"/>
      <c r="D117" s="222" t="s">
        <v>162</v>
      </c>
      <c r="E117" s="43"/>
      <c r="F117" s="223" t="s">
        <v>409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162</v>
      </c>
      <c r="AU117" s="20" t="s">
        <v>76</v>
      </c>
    </row>
    <row r="118" s="2" customFormat="1">
      <c r="A118" s="41"/>
      <c r="B118" s="42"/>
      <c r="C118" s="43"/>
      <c r="D118" s="222" t="s">
        <v>217</v>
      </c>
      <c r="E118" s="43"/>
      <c r="F118" s="227" t="s">
        <v>411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217</v>
      </c>
      <c r="AU118" s="20" t="s">
        <v>76</v>
      </c>
    </row>
    <row r="119" s="2" customFormat="1" ht="16.5" customHeight="1">
      <c r="A119" s="41"/>
      <c r="B119" s="42"/>
      <c r="C119" s="209" t="s">
        <v>219</v>
      </c>
      <c r="D119" s="209" t="s">
        <v>155</v>
      </c>
      <c r="E119" s="210" t="s">
        <v>412</v>
      </c>
      <c r="F119" s="211" t="s">
        <v>413</v>
      </c>
      <c r="G119" s="212" t="s">
        <v>194</v>
      </c>
      <c r="H119" s="213">
        <v>2</v>
      </c>
      <c r="I119" s="214"/>
      <c r="J119" s="215">
        <f>ROUND(I119*H119,2)</f>
        <v>0</v>
      </c>
      <c r="K119" s="211" t="s">
        <v>381</v>
      </c>
      <c r="L119" s="47"/>
      <c r="M119" s="216" t="s">
        <v>19</v>
      </c>
      <c r="N119" s="217" t="s">
        <v>40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160</v>
      </c>
      <c r="AT119" s="220" t="s">
        <v>155</v>
      </c>
      <c r="AU119" s="220" t="s">
        <v>76</v>
      </c>
      <c r="AY119" s="20" t="s">
        <v>154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76</v>
      </c>
      <c r="BK119" s="221">
        <f>ROUND(I119*H119,2)</f>
        <v>0</v>
      </c>
      <c r="BL119" s="20" t="s">
        <v>160</v>
      </c>
      <c r="BM119" s="220" t="s">
        <v>414</v>
      </c>
    </row>
    <row r="120" s="2" customFormat="1">
      <c r="A120" s="41"/>
      <c r="B120" s="42"/>
      <c r="C120" s="43"/>
      <c r="D120" s="222" t="s">
        <v>162</v>
      </c>
      <c r="E120" s="43"/>
      <c r="F120" s="223" t="s">
        <v>413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162</v>
      </c>
      <c r="AU120" s="20" t="s">
        <v>76</v>
      </c>
    </row>
    <row r="121" s="2" customFormat="1">
      <c r="A121" s="41"/>
      <c r="B121" s="42"/>
      <c r="C121" s="43"/>
      <c r="D121" s="222" t="s">
        <v>217</v>
      </c>
      <c r="E121" s="43"/>
      <c r="F121" s="227" t="s">
        <v>415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217</v>
      </c>
      <c r="AU121" s="20" t="s">
        <v>76</v>
      </c>
    </row>
    <row r="122" s="2" customFormat="1" ht="21.75" customHeight="1">
      <c r="A122" s="41"/>
      <c r="B122" s="42"/>
      <c r="C122" s="209" t="s">
        <v>8</v>
      </c>
      <c r="D122" s="209" t="s">
        <v>155</v>
      </c>
      <c r="E122" s="210" t="s">
        <v>416</v>
      </c>
      <c r="F122" s="211" t="s">
        <v>417</v>
      </c>
      <c r="G122" s="212" t="s">
        <v>194</v>
      </c>
      <c r="H122" s="213">
        <v>8</v>
      </c>
      <c r="I122" s="214"/>
      <c r="J122" s="215">
        <f>ROUND(I122*H122,2)</f>
        <v>0</v>
      </c>
      <c r="K122" s="211" t="s">
        <v>381</v>
      </c>
      <c r="L122" s="47"/>
      <c r="M122" s="216" t="s">
        <v>19</v>
      </c>
      <c r="N122" s="217" t="s">
        <v>40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160</v>
      </c>
      <c r="AT122" s="220" t="s">
        <v>155</v>
      </c>
      <c r="AU122" s="220" t="s">
        <v>76</v>
      </c>
      <c r="AY122" s="20" t="s">
        <v>154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160</v>
      </c>
      <c r="BM122" s="220" t="s">
        <v>418</v>
      </c>
    </row>
    <row r="123" s="2" customFormat="1">
      <c r="A123" s="41"/>
      <c r="B123" s="42"/>
      <c r="C123" s="43"/>
      <c r="D123" s="222" t="s">
        <v>162</v>
      </c>
      <c r="E123" s="43"/>
      <c r="F123" s="223" t="s">
        <v>417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162</v>
      </c>
      <c r="AU123" s="20" t="s">
        <v>76</v>
      </c>
    </row>
    <row r="124" s="2" customFormat="1">
      <c r="A124" s="41"/>
      <c r="B124" s="42"/>
      <c r="C124" s="43"/>
      <c r="D124" s="222" t="s">
        <v>217</v>
      </c>
      <c r="E124" s="43"/>
      <c r="F124" s="227" t="s">
        <v>419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217</v>
      </c>
      <c r="AU124" s="20" t="s">
        <v>76</v>
      </c>
    </row>
    <row r="125" s="2" customFormat="1" ht="16.5" customHeight="1">
      <c r="A125" s="41"/>
      <c r="B125" s="42"/>
      <c r="C125" s="209" t="s">
        <v>231</v>
      </c>
      <c r="D125" s="209" t="s">
        <v>155</v>
      </c>
      <c r="E125" s="210" t="s">
        <v>420</v>
      </c>
      <c r="F125" s="211" t="s">
        <v>421</v>
      </c>
      <c r="G125" s="212" t="s">
        <v>194</v>
      </c>
      <c r="H125" s="213">
        <v>2</v>
      </c>
      <c r="I125" s="214"/>
      <c r="J125" s="215">
        <f>ROUND(I125*H125,2)</f>
        <v>0</v>
      </c>
      <c r="K125" s="211" t="s">
        <v>381</v>
      </c>
      <c r="L125" s="47"/>
      <c r="M125" s="216" t="s">
        <v>19</v>
      </c>
      <c r="N125" s="217" t="s">
        <v>40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0" t="s">
        <v>160</v>
      </c>
      <c r="AT125" s="220" t="s">
        <v>155</v>
      </c>
      <c r="AU125" s="220" t="s">
        <v>76</v>
      </c>
      <c r="AY125" s="20" t="s">
        <v>154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76</v>
      </c>
      <c r="BK125" s="221">
        <f>ROUND(I125*H125,2)</f>
        <v>0</v>
      </c>
      <c r="BL125" s="20" t="s">
        <v>160</v>
      </c>
      <c r="BM125" s="220" t="s">
        <v>422</v>
      </c>
    </row>
    <row r="126" s="2" customFormat="1">
      <c r="A126" s="41"/>
      <c r="B126" s="42"/>
      <c r="C126" s="43"/>
      <c r="D126" s="222" t="s">
        <v>162</v>
      </c>
      <c r="E126" s="43"/>
      <c r="F126" s="223" t="s">
        <v>421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162</v>
      </c>
      <c r="AU126" s="20" t="s">
        <v>76</v>
      </c>
    </row>
    <row r="127" s="2" customFormat="1">
      <c r="A127" s="41"/>
      <c r="B127" s="42"/>
      <c r="C127" s="43"/>
      <c r="D127" s="222" t="s">
        <v>217</v>
      </c>
      <c r="E127" s="43"/>
      <c r="F127" s="227" t="s">
        <v>423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217</v>
      </c>
      <c r="AU127" s="20" t="s">
        <v>76</v>
      </c>
    </row>
    <row r="128" s="2" customFormat="1" ht="16.5" customHeight="1">
      <c r="A128" s="41"/>
      <c r="B128" s="42"/>
      <c r="C128" s="209" t="s">
        <v>191</v>
      </c>
      <c r="D128" s="209" t="s">
        <v>155</v>
      </c>
      <c r="E128" s="210" t="s">
        <v>424</v>
      </c>
      <c r="F128" s="211" t="s">
        <v>425</v>
      </c>
      <c r="G128" s="212" t="s">
        <v>194</v>
      </c>
      <c r="H128" s="213">
        <v>4</v>
      </c>
      <c r="I128" s="214"/>
      <c r="J128" s="215">
        <f>ROUND(I128*H128,2)</f>
        <v>0</v>
      </c>
      <c r="K128" s="211" t="s">
        <v>381</v>
      </c>
      <c r="L128" s="47"/>
      <c r="M128" s="216" t="s">
        <v>19</v>
      </c>
      <c r="N128" s="217" t="s">
        <v>40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160</v>
      </c>
      <c r="AT128" s="220" t="s">
        <v>155</v>
      </c>
      <c r="AU128" s="220" t="s">
        <v>76</v>
      </c>
      <c r="AY128" s="20" t="s">
        <v>154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76</v>
      </c>
      <c r="BK128" s="221">
        <f>ROUND(I128*H128,2)</f>
        <v>0</v>
      </c>
      <c r="BL128" s="20" t="s">
        <v>160</v>
      </c>
      <c r="BM128" s="220" t="s">
        <v>426</v>
      </c>
    </row>
    <row r="129" s="2" customFormat="1">
      <c r="A129" s="41"/>
      <c r="B129" s="42"/>
      <c r="C129" s="43"/>
      <c r="D129" s="222" t="s">
        <v>162</v>
      </c>
      <c r="E129" s="43"/>
      <c r="F129" s="223" t="s">
        <v>425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162</v>
      </c>
      <c r="AU129" s="20" t="s">
        <v>76</v>
      </c>
    </row>
    <row r="130" s="2" customFormat="1">
      <c r="A130" s="41"/>
      <c r="B130" s="42"/>
      <c r="C130" s="43"/>
      <c r="D130" s="222" t="s">
        <v>217</v>
      </c>
      <c r="E130" s="43"/>
      <c r="F130" s="227" t="s">
        <v>427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217</v>
      </c>
      <c r="AU130" s="20" t="s">
        <v>76</v>
      </c>
    </row>
    <row r="131" s="2" customFormat="1" ht="16.5" customHeight="1">
      <c r="A131" s="41"/>
      <c r="B131" s="42"/>
      <c r="C131" s="209" t="s">
        <v>212</v>
      </c>
      <c r="D131" s="209" t="s">
        <v>155</v>
      </c>
      <c r="E131" s="210" t="s">
        <v>428</v>
      </c>
      <c r="F131" s="211" t="s">
        <v>429</v>
      </c>
      <c r="G131" s="212" t="s">
        <v>194</v>
      </c>
      <c r="H131" s="213">
        <v>4</v>
      </c>
      <c r="I131" s="214"/>
      <c r="J131" s="215">
        <f>ROUND(I131*H131,2)</f>
        <v>0</v>
      </c>
      <c r="K131" s="211" t="s">
        <v>381</v>
      </c>
      <c r="L131" s="47"/>
      <c r="M131" s="216" t="s">
        <v>19</v>
      </c>
      <c r="N131" s="217" t="s">
        <v>40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160</v>
      </c>
      <c r="AT131" s="220" t="s">
        <v>155</v>
      </c>
      <c r="AU131" s="220" t="s">
        <v>76</v>
      </c>
      <c r="AY131" s="20" t="s">
        <v>154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76</v>
      </c>
      <c r="BK131" s="221">
        <f>ROUND(I131*H131,2)</f>
        <v>0</v>
      </c>
      <c r="BL131" s="20" t="s">
        <v>160</v>
      </c>
      <c r="BM131" s="220" t="s">
        <v>430</v>
      </c>
    </row>
    <row r="132" s="2" customFormat="1">
      <c r="A132" s="41"/>
      <c r="B132" s="42"/>
      <c r="C132" s="43"/>
      <c r="D132" s="222" t="s">
        <v>162</v>
      </c>
      <c r="E132" s="43"/>
      <c r="F132" s="223" t="s">
        <v>429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162</v>
      </c>
      <c r="AU132" s="20" t="s">
        <v>76</v>
      </c>
    </row>
    <row r="133" s="2" customFormat="1">
      <c r="A133" s="41"/>
      <c r="B133" s="42"/>
      <c r="C133" s="43"/>
      <c r="D133" s="222" t="s">
        <v>217</v>
      </c>
      <c r="E133" s="43"/>
      <c r="F133" s="227" t="s">
        <v>431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217</v>
      </c>
      <c r="AU133" s="20" t="s">
        <v>76</v>
      </c>
    </row>
    <row r="134" s="2" customFormat="1" ht="16.5" customHeight="1">
      <c r="A134" s="41"/>
      <c r="B134" s="42"/>
      <c r="C134" s="209" t="s">
        <v>223</v>
      </c>
      <c r="D134" s="209" t="s">
        <v>155</v>
      </c>
      <c r="E134" s="210" t="s">
        <v>432</v>
      </c>
      <c r="F134" s="211" t="s">
        <v>433</v>
      </c>
      <c r="G134" s="212" t="s">
        <v>170</v>
      </c>
      <c r="H134" s="213">
        <v>25</v>
      </c>
      <c r="I134" s="214"/>
      <c r="J134" s="215">
        <f>ROUND(I134*H134,2)</f>
        <v>0</v>
      </c>
      <c r="K134" s="211" t="s">
        <v>381</v>
      </c>
      <c r="L134" s="47"/>
      <c r="M134" s="216" t="s">
        <v>19</v>
      </c>
      <c r="N134" s="217" t="s">
        <v>40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160</v>
      </c>
      <c r="AT134" s="220" t="s">
        <v>155</v>
      </c>
      <c r="AU134" s="220" t="s">
        <v>76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160</v>
      </c>
      <c r="BM134" s="220" t="s">
        <v>434</v>
      </c>
    </row>
    <row r="135" s="2" customFormat="1">
      <c r="A135" s="41"/>
      <c r="B135" s="42"/>
      <c r="C135" s="43"/>
      <c r="D135" s="222" t="s">
        <v>162</v>
      </c>
      <c r="E135" s="43"/>
      <c r="F135" s="223" t="s">
        <v>433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162</v>
      </c>
      <c r="AU135" s="20" t="s">
        <v>76</v>
      </c>
    </row>
    <row r="136" s="2" customFormat="1">
      <c r="A136" s="41"/>
      <c r="B136" s="42"/>
      <c r="C136" s="43"/>
      <c r="D136" s="222" t="s">
        <v>217</v>
      </c>
      <c r="E136" s="43"/>
      <c r="F136" s="227" t="s">
        <v>435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217</v>
      </c>
      <c r="AU136" s="20" t="s">
        <v>76</v>
      </c>
    </row>
    <row r="137" s="2" customFormat="1" ht="16.5" customHeight="1">
      <c r="A137" s="41"/>
      <c r="B137" s="42"/>
      <c r="C137" s="209" t="s">
        <v>241</v>
      </c>
      <c r="D137" s="209" t="s">
        <v>155</v>
      </c>
      <c r="E137" s="210" t="s">
        <v>436</v>
      </c>
      <c r="F137" s="211" t="s">
        <v>437</v>
      </c>
      <c r="G137" s="212" t="s">
        <v>170</v>
      </c>
      <c r="H137" s="213">
        <v>25</v>
      </c>
      <c r="I137" s="214"/>
      <c r="J137" s="215">
        <f>ROUND(I137*H137,2)</f>
        <v>0</v>
      </c>
      <c r="K137" s="211" t="s">
        <v>381</v>
      </c>
      <c r="L137" s="47"/>
      <c r="M137" s="216" t="s">
        <v>19</v>
      </c>
      <c r="N137" s="217" t="s">
        <v>40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160</v>
      </c>
      <c r="AT137" s="220" t="s">
        <v>155</v>
      </c>
      <c r="AU137" s="220" t="s">
        <v>76</v>
      </c>
      <c r="AY137" s="20" t="s">
        <v>154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76</v>
      </c>
      <c r="BK137" s="221">
        <f>ROUND(I137*H137,2)</f>
        <v>0</v>
      </c>
      <c r="BL137" s="20" t="s">
        <v>160</v>
      </c>
      <c r="BM137" s="220" t="s">
        <v>438</v>
      </c>
    </row>
    <row r="138" s="2" customFormat="1">
      <c r="A138" s="41"/>
      <c r="B138" s="42"/>
      <c r="C138" s="43"/>
      <c r="D138" s="222" t="s">
        <v>162</v>
      </c>
      <c r="E138" s="43"/>
      <c r="F138" s="223" t="s">
        <v>439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162</v>
      </c>
      <c r="AU138" s="20" t="s">
        <v>76</v>
      </c>
    </row>
    <row r="139" s="2" customFormat="1">
      <c r="A139" s="41"/>
      <c r="B139" s="42"/>
      <c r="C139" s="43"/>
      <c r="D139" s="222" t="s">
        <v>217</v>
      </c>
      <c r="E139" s="43"/>
      <c r="F139" s="227" t="s">
        <v>440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217</v>
      </c>
      <c r="AU139" s="20" t="s">
        <v>76</v>
      </c>
    </row>
    <row r="140" s="11" customFormat="1" ht="25.92" customHeight="1">
      <c r="A140" s="11"/>
      <c r="B140" s="195"/>
      <c r="C140" s="196"/>
      <c r="D140" s="197" t="s">
        <v>68</v>
      </c>
      <c r="E140" s="198" t="s">
        <v>441</v>
      </c>
      <c r="F140" s="198" t="s">
        <v>190</v>
      </c>
      <c r="G140" s="196"/>
      <c r="H140" s="196"/>
      <c r="I140" s="199"/>
      <c r="J140" s="200">
        <f>BK140</f>
        <v>0</v>
      </c>
      <c r="K140" s="196"/>
      <c r="L140" s="201"/>
      <c r="M140" s="202"/>
      <c r="N140" s="203"/>
      <c r="O140" s="203"/>
      <c r="P140" s="204">
        <f>SUM(P141:P276)</f>
        <v>0</v>
      </c>
      <c r="Q140" s="203"/>
      <c r="R140" s="204">
        <f>SUM(R141:R276)</f>
        <v>0</v>
      </c>
      <c r="S140" s="203"/>
      <c r="T140" s="205">
        <f>SUM(T141:T276)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6" t="s">
        <v>76</v>
      </c>
      <c r="AT140" s="207" t="s">
        <v>68</v>
      </c>
      <c r="AU140" s="207" t="s">
        <v>69</v>
      </c>
      <c r="AY140" s="206" t="s">
        <v>154</v>
      </c>
      <c r="BK140" s="208">
        <f>SUM(BK141:BK276)</f>
        <v>0</v>
      </c>
    </row>
    <row r="141" s="2" customFormat="1" ht="24.15" customHeight="1">
      <c r="A141" s="41"/>
      <c r="B141" s="42"/>
      <c r="C141" s="209" t="s">
        <v>236</v>
      </c>
      <c r="D141" s="209" t="s">
        <v>155</v>
      </c>
      <c r="E141" s="210" t="s">
        <v>442</v>
      </c>
      <c r="F141" s="211" t="s">
        <v>443</v>
      </c>
      <c r="G141" s="212" t="s">
        <v>170</v>
      </c>
      <c r="H141" s="213">
        <v>50</v>
      </c>
      <c r="I141" s="214"/>
      <c r="J141" s="215">
        <f>ROUND(I141*H141,2)</f>
        <v>0</v>
      </c>
      <c r="K141" s="211" t="s">
        <v>381</v>
      </c>
      <c r="L141" s="47"/>
      <c r="M141" s="216" t="s">
        <v>19</v>
      </c>
      <c r="N141" s="217" t="s">
        <v>40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0" t="s">
        <v>160</v>
      </c>
      <c r="AT141" s="220" t="s">
        <v>155</v>
      </c>
      <c r="AU141" s="220" t="s">
        <v>76</v>
      </c>
      <c r="AY141" s="20" t="s">
        <v>154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0" t="s">
        <v>76</v>
      </c>
      <c r="BK141" s="221">
        <f>ROUND(I141*H141,2)</f>
        <v>0</v>
      </c>
      <c r="BL141" s="20" t="s">
        <v>160</v>
      </c>
      <c r="BM141" s="220" t="s">
        <v>444</v>
      </c>
    </row>
    <row r="142" s="2" customFormat="1">
      <c r="A142" s="41"/>
      <c r="B142" s="42"/>
      <c r="C142" s="43"/>
      <c r="D142" s="222" t="s">
        <v>162</v>
      </c>
      <c r="E142" s="43"/>
      <c r="F142" s="223" t="s">
        <v>443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162</v>
      </c>
      <c r="AU142" s="20" t="s">
        <v>76</v>
      </c>
    </row>
    <row r="143" s="2" customFormat="1">
      <c r="A143" s="41"/>
      <c r="B143" s="42"/>
      <c r="C143" s="43"/>
      <c r="D143" s="222" t="s">
        <v>217</v>
      </c>
      <c r="E143" s="43"/>
      <c r="F143" s="227" t="s">
        <v>445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217</v>
      </c>
      <c r="AU143" s="20" t="s">
        <v>76</v>
      </c>
    </row>
    <row r="144" s="2" customFormat="1" ht="16.5" customHeight="1">
      <c r="A144" s="41"/>
      <c r="B144" s="42"/>
      <c r="C144" s="209" t="s">
        <v>247</v>
      </c>
      <c r="D144" s="209" t="s">
        <v>155</v>
      </c>
      <c r="E144" s="210" t="s">
        <v>446</v>
      </c>
      <c r="F144" s="211" t="s">
        <v>447</v>
      </c>
      <c r="G144" s="212" t="s">
        <v>194</v>
      </c>
      <c r="H144" s="213">
        <v>2</v>
      </c>
      <c r="I144" s="214"/>
      <c r="J144" s="215">
        <f>ROUND(I144*H144,2)</f>
        <v>0</v>
      </c>
      <c r="K144" s="211" t="s">
        <v>381</v>
      </c>
      <c r="L144" s="47"/>
      <c r="M144" s="216" t="s">
        <v>19</v>
      </c>
      <c r="N144" s="217" t="s">
        <v>40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160</v>
      </c>
      <c r="AT144" s="220" t="s">
        <v>155</v>
      </c>
      <c r="AU144" s="220" t="s">
        <v>76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76</v>
      </c>
      <c r="BK144" s="221">
        <f>ROUND(I144*H144,2)</f>
        <v>0</v>
      </c>
      <c r="BL144" s="20" t="s">
        <v>160</v>
      </c>
      <c r="BM144" s="220" t="s">
        <v>448</v>
      </c>
    </row>
    <row r="145" s="2" customFormat="1">
      <c r="A145" s="41"/>
      <c r="B145" s="42"/>
      <c r="C145" s="43"/>
      <c r="D145" s="222" t="s">
        <v>162</v>
      </c>
      <c r="E145" s="43"/>
      <c r="F145" s="223" t="s">
        <v>447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162</v>
      </c>
      <c r="AU145" s="20" t="s">
        <v>76</v>
      </c>
    </row>
    <row r="146" s="2" customFormat="1">
      <c r="A146" s="41"/>
      <c r="B146" s="42"/>
      <c r="C146" s="43"/>
      <c r="D146" s="222" t="s">
        <v>217</v>
      </c>
      <c r="E146" s="43"/>
      <c r="F146" s="227" t="s">
        <v>449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217</v>
      </c>
      <c r="AU146" s="20" t="s">
        <v>76</v>
      </c>
    </row>
    <row r="147" s="2" customFormat="1" ht="16.5" customHeight="1">
      <c r="A147" s="41"/>
      <c r="B147" s="42"/>
      <c r="C147" s="209" t="s">
        <v>251</v>
      </c>
      <c r="D147" s="209" t="s">
        <v>155</v>
      </c>
      <c r="E147" s="210" t="s">
        <v>450</v>
      </c>
      <c r="F147" s="211" t="s">
        <v>451</v>
      </c>
      <c r="G147" s="212" t="s">
        <v>194</v>
      </c>
      <c r="H147" s="213">
        <v>1</v>
      </c>
      <c r="I147" s="214"/>
      <c r="J147" s="215">
        <f>ROUND(I147*H147,2)</f>
        <v>0</v>
      </c>
      <c r="K147" s="211" t="s">
        <v>381</v>
      </c>
      <c r="L147" s="47"/>
      <c r="M147" s="216" t="s">
        <v>19</v>
      </c>
      <c r="N147" s="217" t="s">
        <v>40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160</v>
      </c>
      <c r="AT147" s="220" t="s">
        <v>155</v>
      </c>
      <c r="AU147" s="220" t="s">
        <v>76</v>
      </c>
      <c r="AY147" s="20" t="s">
        <v>154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20" t="s">
        <v>76</v>
      </c>
      <c r="BK147" s="221">
        <f>ROUND(I147*H147,2)</f>
        <v>0</v>
      </c>
      <c r="BL147" s="20" t="s">
        <v>160</v>
      </c>
      <c r="BM147" s="220" t="s">
        <v>452</v>
      </c>
    </row>
    <row r="148" s="2" customFormat="1">
      <c r="A148" s="41"/>
      <c r="B148" s="42"/>
      <c r="C148" s="43"/>
      <c r="D148" s="222" t="s">
        <v>162</v>
      </c>
      <c r="E148" s="43"/>
      <c r="F148" s="223" t="s">
        <v>451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162</v>
      </c>
      <c r="AU148" s="20" t="s">
        <v>76</v>
      </c>
    </row>
    <row r="149" s="2" customFormat="1">
      <c r="A149" s="41"/>
      <c r="B149" s="42"/>
      <c r="C149" s="43"/>
      <c r="D149" s="222" t="s">
        <v>217</v>
      </c>
      <c r="E149" s="43"/>
      <c r="F149" s="227" t="s">
        <v>453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217</v>
      </c>
      <c r="AU149" s="20" t="s">
        <v>76</v>
      </c>
    </row>
    <row r="150" s="2" customFormat="1" ht="16.5" customHeight="1">
      <c r="A150" s="41"/>
      <c r="B150" s="42"/>
      <c r="C150" s="209" t="s">
        <v>7</v>
      </c>
      <c r="D150" s="209" t="s">
        <v>155</v>
      </c>
      <c r="E150" s="210" t="s">
        <v>454</v>
      </c>
      <c r="F150" s="211" t="s">
        <v>455</v>
      </c>
      <c r="G150" s="212" t="s">
        <v>346</v>
      </c>
      <c r="H150" s="213">
        <v>32</v>
      </c>
      <c r="I150" s="214"/>
      <c r="J150" s="215">
        <f>ROUND(I150*H150,2)</f>
        <v>0</v>
      </c>
      <c r="K150" s="211" t="s">
        <v>381</v>
      </c>
      <c r="L150" s="47"/>
      <c r="M150" s="216" t="s">
        <v>19</v>
      </c>
      <c r="N150" s="217" t="s">
        <v>40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160</v>
      </c>
      <c r="AT150" s="220" t="s">
        <v>155</v>
      </c>
      <c r="AU150" s="220" t="s">
        <v>76</v>
      </c>
      <c r="AY150" s="20" t="s">
        <v>154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76</v>
      </c>
      <c r="BK150" s="221">
        <f>ROUND(I150*H150,2)</f>
        <v>0</v>
      </c>
      <c r="BL150" s="20" t="s">
        <v>160</v>
      </c>
      <c r="BM150" s="220" t="s">
        <v>456</v>
      </c>
    </row>
    <row r="151" s="2" customFormat="1">
      <c r="A151" s="41"/>
      <c r="B151" s="42"/>
      <c r="C151" s="43"/>
      <c r="D151" s="222" t="s">
        <v>162</v>
      </c>
      <c r="E151" s="43"/>
      <c r="F151" s="223" t="s">
        <v>455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162</v>
      </c>
      <c r="AU151" s="20" t="s">
        <v>76</v>
      </c>
    </row>
    <row r="152" s="2" customFormat="1">
      <c r="A152" s="41"/>
      <c r="B152" s="42"/>
      <c r="C152" s="43"/>
      <c r="D152" s="222" t="s">
        <v>217</v>
      </c>
      <c r="E152" s="43"/>
      <c r="F152" s="227" t="s">
        <v>457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217</v>
      </c>
      <c r="AU152" s="20" t="s">
        <v>76</v>
      </c>
    </row>
    <row r="153" s="2" customFormat="1" ht="16.5" customHeight="1">
      <c r="A153" s="41"/>
      <c r="B153" s="42"/>
      <c r="C153" s="209" t="s">
        <v>254</v>
      </c>
      <c r="D153" s="209" t="s">
        <v>155</v>
      </c>
      <c r="E153" s="210" t="s">
        <v>458</v>
      </c>
      <c r="F153" s="211" t="s">
        <v>459</v>
      </c>
      <c r="G153" s="212" t="s">
        <v>346</v>
      </c>
      <c r="H153" s="213">
        <v>32</v>
      </c>
      <c r="I153" s="214"/>
      <c r="J153" s="215">
        <f>ROUND(I153*H153,2)</f>
        <v>0</v>
      </c>
      <c r="K153" s="211" t="s">
        <v>381</v>
      </c>
      <c r="L153" s="47"/>
      <c r="M153" s="216" t="s">
        <v>19</v>
      </c>
      <c r="N153" s="217" t="s">
        <v>40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160</v>
      </c>
      <c r="AT153" s="220" t="s">
        <v>155</v>
      </c>
      <c r="AU153" s="220" t="s">
        <v>76</v>
      </c>
      <c r="AY153" s="20" t="s">
        <v>154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76</v>
      </c>
      <c r="BK153" s="221">
        <f>ROUND(I153*H153,2)</f>
        <v>0</v>
      </c>
      <c r="BL153" s="20" t="s">
        <v>160</v>
      </c>
      <c r="BM153" s="220" t="s">
        <v>460</v>
      </c>
    </row>
    <row r="154" s="2" customFormat="1">
      <c r="A154" s="41"/>
      <c r="B154" s="42"/>
      <c r="C154" s="43"/>
      <c r="D154" s="222" t="s">
        <v>162</v>
      </c>
      <c r="E154" s="43"/>
      <c r="F154" s="223" t="s">
        <v>459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162</v>
      </c>
      <c r="AU154" s="20" t="s">
        <v>76</v>
      </c>
    </row>
    <row r="155" s="2" customFormat="1">
      <c r="A155" s="41"/>
      <c r="B155" s="42"/>
      <c r="C155" s="43"/>
      <c r="D155" s="222" t="s">
        <v>217</v>
      </c>
      <c r="E155" s="43"/>
      <c r="F155" s="227" t="s">
        <v>461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217</v>
      </c>
      <c r="AU155" s="20" t="s">
        <v>76</v>
      </c>
    </row>
    <row r="156" s="2" customFormat="1" ht="16.5" customHeight="1">
      <c r="A156" s="41"/>
      <c r="B156" s="42"/>
      <c r="C156" s="209" t="s">
        <v>286</v>
      </c>
      <c r="D156" s="209" t="s">
        <v>155</v>
      </c>
      <c r="E156" s="210" t="s">
        <v>462</v>
      </c>
      <c r="F156" s="211" t="s">
        <v>463</v>
      </c>
      <c r="G156" s="212" t="s">
        <v>346</v>
      </c>
      <c r="H156" s="213">
        <v>32</v>
      </c>
      <c r="I156" s="214"/>
      <c r="J156" s="215">
        <f>ROUND(I156*H156,2)</f>
        <v>0</v>
      </c>
      <c r="K156" s="211" t="s">
        <v>381</v>
      </c>
      <c r="L156" s="47"/>
      <c r="M156" s="216" t="s">
        <v>19</v>
      </c>
      <c r="N156" s="217" t="s">
        <v>40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160</v>
      </c>
      <c r="AT156" s="220" t="s">
        <v>155</v>
      </c>
      <c r="AU156" s="220" t="s">
        <v>76</v>
      </c>
      <c r="AY156" s="20" t="s">
        <v>154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76</v>
      </c>
      <c r="BK156" s="221">
        <f>ROUND(I156*H156,2)</f>
        <v>0</v>
      </c>
      <c r="BL156" s="20" t="s">
        <v>160</v>
      </c>
      <c r="BM156" s="220" t="s">
        <v>464</v>
      </c>
    </row>
    <row r="157" s="2" customFormat="1">
      <c r="A157" s="41"/>
      <c r="B157" s="42"/>
      <c r="C157" s="43"/>
      <c r="D157" s="222" t="s">
        <v>162</v>
      </c>
      <c r="E157" s="43"/>
      <c r="F157" s="223" t="s">
        <v>463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162</v>
      </c>
      <c r="AU157" s="20" t="s">
        <v>76</v>
      </c>
    </row>
    <row r="158" s="2" customFormat="1">
      <c r="A158" s="41"/>
      <c r="B158" s="42"/>
      <c r="C158" s="43"/>
      <c r="D158" s="222" t="s">
        <v>217</v>
      </c>
      <c r="E158" s="43"/>
      <c r="F158" s="227" t="s">
        <v>465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217</v>
      </c>
      <c r="AU158" s="20" t="s">
        <v>76</v>
      </c>
    </row>
    <row r="159" s="2" customFormat="1" ht="16.5" customHeight="1">
      <c r="A159" s="41"/>
      <c r="B159" s="42"/>
      <c r="C159" s="209" t="s">
        <v>291</v>
      </c>
      <c r="D159" s="209" t="s">
        <v>155</v>
      </c>
      <c r="E159" s="210" t="s">
        <v>466</v>
      </c>
      <c r="F159" s="211" t="s">
        <v>467</v>
      </c>
      <c r="G159" s="212" t="s">
        <v>346</v>
      </c>
      <c r="H159" s="213">
        <v>32</v>
      </c>
      <c r="I159" s="214"/>
      <c r="J159" s="215">
        <f>ROUND(I159*H159,2)</f>
        <v>0</v>
      </c>
      <c r="K159" s="211" t="s">
        <v>381</v>
      </c>
      <c r="L159" s="47"/>
      <c r="M159" s="216" t="s">
        <v>19</v>
      </c>
      <c r="N159" s="217" t="s">
        <v>40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160</v>
      </c>
      <c r="AT159" s="220" t="s">
        <v>155</v>
      </c>
      <c r="AU159" s="220" t="s">
        <v>76</v>
      </c>
      <c r="AY159" s="20" t="s">
        <v>154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76</v>
      </c>
      <c r="BK159" s="221">
        <f>ROUND(I159*H159,2)</f>
        <v>0</v>
      </c>
      <c r="BL159" s="20" t="s">
        <v>160</v>
      </c>
      <c r="BM159" s="220" t="s">
        <v>468</v>
      </c>
    </row>
    <row r="160" s="2" customFormat="1">
      <c r="A160" s="41"/>
      <c r="B160" s="42"/>
      <c r="C160" s="43"/>
      <c r="D160" s="222" t="s">
        <v>162</v>
      </c>
      <c r="E160" s="43"/>
      <c r="F160" s="223" t="s">
        <v>467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162</v>
      </c>
      <c r="AU160" s="20" t="s">
        <v>76</v>
      </c>
    </row>
    <row r="161" s="2" customFormat="1">
      <c r="A161" s="41"/>
      <c r="B161" s="42"/>
      <c r="C161" s="43"/>
      <c r="D161" s="222" t="s">
        <v>217</v>
      </c>
      <c r="E161" s="43"/>
      <c r="F161" s="227" t="s">
        <v>469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217</v>
      </c>
      <c r="AU161" s="20" t="s">
        <v>76</v>
      </c>
    </row>
    <row r="162" s="2" customFormat="1" ht="16.5" customHeight="1">
      <c r="A162" s="41"/>
      <c r="B162" s="42"/>
      <c r="C162" s="209" t="s">
        <v>296</v>
      </c>
      <c r="D162" s="209" t="s">
        <v>155</v>
      </c>
      <c r="E162" s="210" t="s">
        <v>470</v>
      </c>
      <c r="F162" s="211" t="s">
        <v>366</v>
      </c>
      <c r="G162" s="212" t="s">
        <v>194</v>
      </c>
      <c r="H162" s="213">
        <v>1</v>
      </c>
      <c r="I162" s="214"/>
      <c r="J162" s="215">
        <f>ROUND(I162*H162,2)</f>
        <v>0</v>
      </c>
      <c r="K162" s="211" t="s">
        <v>381</v>
      </c>
      <c r="L162" s="47"/>
      <c r="M162" s="216" t="s">
        <v>19</v>
      </c>
      <c r="N162" s="217" t="s">
        <v>40</v>
      </c>
      <c r="O162" s="87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0" t="s">
        <v>160</v>
      </c>
      <c r="AT162" s="220" t="s">
        <v>155</v>
      </c>
      <c r="AU162" s="220" t="s">
        <v>76</v>
      </c>
      <c r="AY162" s="20" t="s">
        <v>154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20" t="s">
        <v>76</v>
      </c>
      <c r="BK162" s="221">
        <f>ROUND(I162*H162,2)</f>
        <v>0</v>
      </c>
      <c r="BL162" s="20" t="s">
        <v>160</v>
      </c>
      <c r="BM162" s="220" t="s">
        <v>471</v>
      </c>
    </row>
    <row r="163" s="2" customFormat="1">
      <c r="A163" s="41"/>
      <c r="B163" s="42"/>
      <c r="C163" s="43"/>
      <c r="D163" s="222" t="s">
        <v>162</v>
      </c>
      <c r="E163" s="43"/>
      <c r="F163" s="223" t="s">
        <v>366</v>
      </c>
      <c r="G163" s="43"/>
      <c r="H163" s="43"/>
      <c r="I163" s="224"/>
      <c r="J163" s="43"/>
      <c r="K163" s="43"/>
      <c r="L163" s="47"/>
      <c r="M163" s="225"/>
      <c r="N163" s="226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162</v>
      </c>
      <c r="AU163" s="20" t="s">
        <v>76</v>
      </c>
    </row>
    <row r="164" s="2" customFormat="1">
      <c r="A164" s="41"/>
      <c r="B164" s="42"/>
      <c r="C164" s="43"/>
      <c r="D164" s="222" t="s">
        <v>217</v>
      </c>
      <c r="E164" s="43"/>
      <c r="F164" s="227" t="s">
        <v>472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217</v>
      </c>
      <c r="AU164" s="20" t="s">
        <v>76</v>
      </c>
    </row>
    <row r="165" s="2" customFormat="1" ht="24.15" customHeight="1">
      <c r="A165" s="41"/>
      <c r="B165" s="42"/>
      <c r="C165" s="209" t="s">
        <v>271</v>
      </c>
      <c r="D165" s="209" t="s">
        <v>155</v>
      </c>
      <c r="E165" s="210" t="s">
        <v>473</v>
      </c>
      <c r="F165" s="211" t="s">
        <v>474</v>
      </c>
      <c r="G165" s="212" t="s">
        <v>475</v>
      </c>
      <c r="H165" s="213">
        <v>0.29999999999999999</v>
      </c>
      <c r="I165" s="214"/>
      <c r="J165" s="215">
        <f>ROUND(I165*H165,2)</f>
        <v>0</v>
      </c>
      <c r="K165" s="211" t="s">
        <v>381</v>
      </c>
      <c r="L165" s="47"/>
      <c r="M165" s="216" t="s">
        <v>19</v>
      </c>
      <c r="N165" s="217" t="s">
        <v>40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160</v>
      </c>
      <c r="AT165" s="220" t="s">
        <v>155</v>
      </c>
      <c r="AU165" s="220" t="s">
        <v>76</v>
      </c>
      <c r="AY165" s="20" t="s">
        <v>154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76</v>
      </c>
      <c r="BK165" s="221">
        <f>ROUND(I165*H165,2)</f>
        <v>0</v>
      </c>
      <c r="BL165" s="20" t="s">
        <v>160</v>
      </c>
      <c r="BM165" s="220" t="s">
        <v>476</v>
      </c>
    </row>
    <row r="166" s="2" customFormat="1">
      <c r="A166" s="41"/>
      <c r="B166" s="42"/>
      <c r="C166" s="43"/>
      <c r="D166" s="222" t="s">
        <v>162</v>
      </c>
      <c r="E166" s="43"/>
      <c r="F166" s="223" t="s">
        <v>474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162</v>
      </c>
      <c r="AU166" s="20" t="s">
        <v>76</v>
      </c>
    </row>
    <row r="167" s="2" customFormat="1">
      <c r="A167" s="41"/>
      <c r="B167" s="42"/>
      <c r="C167" s="43"/>
      <c r="D167" s="222" t="s">
        <v>217</v>
      </c>
      <c r="E167" s="43"/>
      <c r="F167" s="227" t="s">
        <v>477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217</v>
      </c>
      <c r="AU167" s="20" t="s">
        <v>76</v>
      </c>
    </row>
    <row r="168" s="2" customFormat="1" ht="16.5" customHeight="1">
      <c r="A168" s="41"/>
      <c r="B168" s="42"/>
      <c r="C168" s="209" t="s">
        <v>276</v>
      </c>
      <c r="D168" s="209" t="s">
        <v>155</v>
      </c>
      <c r="E168" s="210" t="s">
        <v>478</v>
      </c>
      <c r="F168" s="211" t="s">
        <v>479</v>
      </c>
      <c r="G168" s="212" t="s">
        <v>170</v>
      </c>
      <c r="H168" s="213">
        <v>20</v>
      </c>
      <c r="I168" s="214"/>
      <c r="J168" s="215">
        <f>ROUND(I168*H168,2)</f>
        <v>0</v>
      </c>
      <c r="K168" s="211" t="s">
        <v>381</v>
      </c>
      <c r="L168" s="47"/>
      <c r="M168" s="216" t="s">
        <v>19</v>
      </c>
      <c r="N168" s="217" t="s">
        <v>40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160</v>
      </c>
      <c r="AT168" s="220" t="s">
        <v>155</v>
      </c>
      <c r="AU168" s="220" t="s">
        <v>76</v>
      </c>
      <c r="AY168" s="20" t="s">
        <v>154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76</v>
      </c>
      <c r="BK168" s="221">
        <f>ROUND(I168*H168,2)</f>
        <v>0</v>
      </c>
      <c r="BL168" s="20" t="s">
        <v>160</v>
      </c>
      <c r="BM168" s="220" t="s">
        <v>480</v>
      </c>
    </row>
    <row r="169" s="2" customFormat="1">
      <c r="A169" s="41"/>
      <c r="B169" s="42"/>
      <c r="C169" s="43"/>
      <c r="D169" s="222" t="s">
        <v>162</v>
      </c>
      <c r="E169" s="43"/>
      <c r="F169" s="223" t="s">
        <v>479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162</v>
      </c>
      <c r="AU169" s="20" t="s">
        <v>76</v>
      </c>
    </row>
    <row r="170" s="2" customFormat="1">
      <c r="A170" s="41"/>
      <c r="B170" s="42"/>
      <c r="C170" s="43"/>
      <c r="D170" s="222" t="s">
        <v>217</v>
      </c>
      <c r="E170" s="43"/>
      <c r="F170" s="227" t="s">
        <v>440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217</v>
      </c>
      <c r="AU170" s="20" t="s">
        <v>76</v>
      </c>
    </row>
    <row r="171" s="2" customFormat="1" ht="16.5" customHeight="1">
      <c r="A171" s="41"/>
      <c r="B171" s="42"/>
      <c r="C171" s="209" t="s">
        <v>281</v>
      </c>
      <c r="D171" s="209" t="s">
        <v>155</v>
      </c>
      <c r="E171" s="210" t="s">
        <v>481</v>
      </c>
      <c r="F171" s="211" t="s">
        <v>482</v>
      </c>
      <c r="G171" s="212" t="s">
        <v>170</v>
      </c>
      <c r="H171" s="213">
        <v>495</v>
      </c>
      <c r="I171" s="214"/>
      <c r="J171" s="215">
        <f>ROUND(I171*H171,2)</f>
        <v>0</v>
      </c>
      <c r="K171" s="211" t="s">
        <v>381</v>
      </c>
      <c r="L171" s="47"/>
      <c r="M171" s="216" t="s">
        <v>19</v>
      </c>
      <c r="N171" s="217" t="s">
        <v>40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160</v>
      </c>
      <c r="AT171" s="220" t="s">
        <v>155</v>
      </c>
      <c r="AU171" s="220" t="s">
        <v>76</v>
      </c>
      <c r="AY171" s="20" t="s">
        <v>154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76</v>
      </c>
      <c r="BK171" s="221">
        <f>ROUND(I171*H171,2)</f>
        <v>0</v>
      </c>
      <c r="BL171" s="20" t="s">
        <v>160</v>
      </c>
      <c r="BM171" s="220" t="s">
        <v>483</v>
      </c>
    </row>
    <row r="172" s="2" customFormat="1">
      <c r="A172" s="41"/>
      <c r="B172" s="42"/>
      <c r="C172" s="43"/>
      <c r="D172" s="222" t="s">
        <v>162</v>
      </c>
      <c r="E172" s="43"/>
      <c r="F172" s="223" t="s">
        <v>482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162</v>
      </c>
      <c r="AU172" s="20" t="s">
        <v>76</v>
      </c>
    </row>
    <row r="173" s="2" customFormat="1">
      <c r="A173" s="41"/>
      <c r="B173" s="42"/>
      <c r="C173" s="43"/>
      <c r="D173" s="222" t="s">
        <v>217</v>
      </c>
      <c r="E173" s="43"/>
      <c r="F173" s="227" t="s">
        <v>484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217</v>
      </c>
      <c r="AU173" s="20" t="s">
        <v>76</v>
      </c>
    </row>
    <row r="174" s="2" customFormat="1" ht="16.5" customHeight="1">
      <c r="A174" s="41"/>
      <c r="B174" s="42"/>
      <c r="C174" s="209" t="s">
        <v>256</v>
      </c>
      <c r="D174" s="209" t="s">
        <v>155</v>
      </c>
      <c r="E174" s="210" t="s">
        <v>485</v>
      </c>
      <c r="F174" s="211" t="s">
        <v>486</v>
      </c>
      <c r="G174" s="212" t="s">
        <v>170</v>
      </c>
      <c r="H174" s="213">
        <v>495</v>
      </c>
      <c r="I174" s="214"/>
      <c r="J174" s="215">
        <f>ROUND(I174*H174,2)</f>
        <v>0</v>
      </c>
      <c r="K174" s="211" t="s">
        <v>381</v>
      </c>
      <c r="L174" s="47"/>
      <c r="M174" s="216" t="s">
        <v>19</v>
      </c>
      <c r="N174" s="217" t="s">
        <v>40</v>
      </c>
      <c r="O174" s="8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160</v>
      </c>
      <c r="AT174" s="220" t="s">
        <v>155</v>
      </c>
      <c r="AU174" s="220" t="s">
        <v>76</v>
      </c>
      <c r="AY174" s="20" t="s">
        <v>154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76</v>
      </c>
      <c r="BK174" s="221">
        <f>ROUND(I174*H174,2)</f>
        <v>0</v>
      </c>
      <c r="BL174" s="20" t="s">
        <v>160</v>
      </c>
      <c r="BM174" s="220" t="s">
        <v>487</v>
      </c>
    </row>
    <row r="175" s="2" customFormat="1">
      <c r="A175" s="41"/>
      <c r="B175" s="42"/>
      <c r="C175" s="43"/>
      <c r="D175" s="222" t="s">
        <v>162</v>
      </c>
      <c r="E175" s="43"/>
      <c r="F175" s="223" t="s">
        <v>486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162</v>
      </c>
      <c r="AU175" s="20" t="s">
        <v>76</v>
      </c>
    </row>
    <row r="176" s="2" customFormat="1">
      <c r="A176" s="41"/>
      <c r="B176" s="42"/>
      <c r="C176" s="43"/>
      <c r="D176" s="222" t="s">
        <v>217</v>
      </c>
      <c r="E176" s="43"/>
      <c r="F176" s="227" t="s">
        <v>440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217</v>
      </c>
      <c r="AU176" s="20" t="s">
        <v>76</v>
      </c>
    </row>
    <row r="177" s="2" customFormat="1" ht="16.5" customHeight="1">
      <c r="A177" s="41"/>
      <c r="B177" s="42"/>
      <c r="C177" s="209" t="s">
        <v>261</v>
      </c>
      <c r="D177" s="209" t="s">
        <v>155</v>
      </c>
      <c r="E177" s="210" t="s">
        <v>488</v>
      </c>
      <c r="F177" s="211" t="s">
        <v>489</v>
      </c>
      <c r="G177" s="212" t="s">
        <v>490</v>
      </c>
      <c r="H177" s="213">
        <v>4</v>
      </c>
      <c r="I177" s="214"/>
      <c r="J177" s="215">
        <f>ROUND(I177*H177,2)</f>
        <v>0</v>
      </c>
      <c r="K177" s="211" t="s">
        <v>381</v>
      </c>
      <c r="L177" s="47"/>
      <c r="M177" s="216" t="s">
        <v>19</v>
      </c>
      <c r="N177" s="217" t="s">
        <v>40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160</v>
      </c>
      <c r="AT177" s="220" t="s">
        <v>155</v>
      </c>
      <c r="AU177" s="220" t="s">
        <v>76</v>
      </c>
      <c r="AY177" s="20" t="s">
        <v>154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76</v>
      </c>
      <c r="BK177" s="221">
        <f>ROUND(I177*H177,2)</f>
        <v>0</v>
      </c>
      <c r="BL177" s="20" t="s">
        <v>160</v>
      </c>
      <c r="BM177" s="220" t="s">
        <v>491</v>
      </c>
    </row>
    <row r="178" s="2" customFormat="1">
      <c r="A178" s="41"/>
      <c r="B178" s="42"/>
      <c r="C178" s="43"/>
      <c r="D178" s="222" t="s">
        <v>162</v>
      </c>
      <c r="E178" s="43"/>
      <c r="F178" s="223" t="s">
        <v>489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162</v>
      </c>
      <c r="AU178" s="20" t="s">
        <v>76</v>
      </c>
    </row>
    <row r="179" s="2" customFormat="1">
      <c r="A179" s="41"/>
      <c r="B179" s="42"/>
      <c r="C179" s="43"/>
      <c r="D179" s="222" t="s">
        <v>217</v>
      </c>
      <c r="E179" s="43"/>
      <c r="F179" s="227" t="s">
        <v>492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217</v>
      </c>
      <c r="AU179" s="20" t="s">
        <v>76</v>
      </c>
    </row>
    <row r="180" s="2" customFormat="1" ht="16.5" customHeight="1">
      <c r="A180" s="41"/>
      <c r="B180" s="42"/>
      <c r="C180" s="209" t="s">
        <v>266</v>
      </c>
      <c r="D180" s="209" t="s">
        <v>155</v>
      </c>
      <c r="E180" s="210" t="s">
        <v>493</v>
      </c>
      <c r="F180" s="211" t="s">
        <v>494</v>
      </c>
      <c r="G180" s="212" t="s">
        <v>170</v>
      </c>
      <c r="H180" s="213">
        <v>495</v>
      </c>
      <c r="I180" s="214"/>
      <c r="J180" s="215">
        <f>ROUND(I180*H180,2)</f>
        <v>0</v>
      </c>
      <c r="K180" s="211" t="s">
        <v>381</v>
      </c>
      <c r="L180" s="47"/>
      <c r="M180" s="216" t="s">
        <v>19</v>
      </c>
      <c r="N180" s="217" t="s">
        <v>40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160</v>
      </c>
      <c r="AT180" s="220" t="s">
        <v>155</v>
      </c>
      <c r="AU180" s="220" t="s">
        <v>76</v>
      </c>
      <c r="AY180" s="20" t="s">
        <v>154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76</v>
      </c>
      <c r="BK180" s="221">
        <f>ROUND(I180*H180,2)</f>
        <v>0</v>
      </c>
      <c r="BL180" s="20" t="s">
        <v>160</v>
      </c>
      <c r="BM180" s="220" t="s">
        <v>495</v>
      </c>
    </row>
    <row r="181" s="2" customFormat="1">
      <c r="A181" s="41"/>
      <c r="B181" s="42"/>
      <c r="C181" s="43"/>
      <c r="D181" s="222" t="s">
        <v>162</v>
      </c>
      <c r="E181" s="43"/>
      <c r="F181" s="223" t="s">
        <v>494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162</v>
      </c>
      <c r="AU181" s="20" t="s">
        <v>76</v>
      </c>
    </row>
    <row r="182" s="2" customFormat="1">
      <c r="A182" s="41"/>
      <c r="B182" s="42"/>
      <c r="C182" s="43"/>
      <c r="D182" s="222" t="s">
        <v>217</v>
      </c>
      <c r="E182" s="43"/>
      <c r="F182" s="227" t="s">
        <v>496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217</v>
      </c>
      <c r="AU182" s="20" t="s">
        <v>76</v>
      </c>
    </row>
    <row r="183" s="2" customFormat="1" ht="16.5" customHeight="1">
      <c r="A183" s="41"/>
      <c r="B183" s="42"/>
      <c r="C183" s="209" t="s">
        <v>319</v>
      </c>
      <c r="D183" s="209" t="s">
        <v>155</v>
      </c>
      <c r="E183" s="210" t="s">
        <v>497</v>
      </c>
      <c r="F183" s="211" t="s">
        <v>498</v>
      </c>
      <c r="G183" s="212" t="s">
        <v>194</v>
      </c>
      <c r="H183" s="213">
        <v>6</v>
      </c>
      <c r="I183" s="214"/>
      <c r="J183" s="215">
        <f>ROUND(I183*H183,2)</f>
        <v>0</v>
      </c>
      <c r="K183" s="211" t="s">
        <v>381</v>
      </c>
      <c r="L183" s="47"/>
      <c r="M183" s="216" t="s">
        <v>19</v>
      </c>
      <c r="N183" s="217" t="s">
        <v>40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160</v>
      </c>
      <c r="AT183" s="220" t="s">
        <v>155</v>
      </c>
      <c r="AU183" s="220" t="s">
        <v>76</v>
      </c>
      <c r="AY183" s="20" t="s">
        <v>154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76</v>
      </c>
      <c r="BK183" s="221">
        <f>ROUND(I183*H183,2)</f>
        <v>0</v>
      </c>
      <c r="BL183" s="20" t="s">
        <v>160</v>
      </c>
      <c r="BM183" s="220" t="s">
        <v>499</v>
      </c>
    </row>
    <row r="184" s="2" customFormat="1">
      <c r="A184" s="41"/>
      <c r="B184" s="42"/>
      <c r="C184" s="43"/>
      <c r="D184" s="222" t="s">
        <v>162</v>
      </c>
      <c r="E184" s="43"/>
      <c r="F184" s="223" t="s">
        <v>500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162</v>
      </c>
      <c r="AU184" s="20" t="s">
        <v>76</v>
      </c>
    </row>
    <row r="185" s="2" customFormat="1">
      <c r="A185" s="41"/>
      <c r="B185" s="42"/>
      <c r="C185" s="43"/>
      <c r="D185" s="222" t="s">
        <v>217</v>
      </c>
      <c r="E185" s="43"/>
      <c r="F185" s="227" t="s">
        <v>501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217</v>
      </c>
      <c r="AU185" s="20" t="s">
        <v>76</v>
      </c>
    </row>
    <row r="186" s="2" customFormat="1" ht="16.5" customHeight="1">
      <c r="A186" s="41"/>
      <c r="B186" s="42"/>
      <c r="C186" s="209" t="s">
        <v>333</v>
      </c>
      <c r="D186" s="209" t="s">
        <v>155</v>
      </c>
      <c r="E186" s="210" t="s">
        <v>502</v>
      </c>
      <c r="F186" s="211" t="s">
        <v>503</v>
      </c>
      <c r="G186" s="212" t="s">
        <v>194</v>
      </c>
      <c r="H186" s="213">
        <v>6</v>
      </c>
      <c r="I186" s="214"/>
      <c r="J186" s="215">
        <f>ROUND(I186*H186,2)</f>
        <v>0</v>
      </c>
      <c r="K186" s="211" t="s">
        <v>381</v>
      </c>
      <c r="L186" s="47"/>
      <c r="M186" s="216" t="s">
        <v>19</v>
      </c>
      <c r="N186" s="217" t="s">
        <v>40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160</v>
      </c>
      <c r="AT186" s="220" t="s">
        <v>155</v>
      </c>
      <c r="AU186" s="220" t="s">
        <v>76</v>
      </c>
      <c r="AY186" s="20" t="s">
        <v>154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76</v>
      </c>
      <c r="BK186" s="221">
        <f>ROUND(I186*H186,2)</f>
        <v>0</v>
      </c>
      <c r="BL186" s="20" t="s">
        <v>160</v>
      </c>
      <c r="BM186" s="220" t="s">
        <v>504</v>
      </c>
    </row>
    <row r="187" s="2" customFormat="1">
      <c r="A187" s="41"/>
      <c r="B187" s="42"/>
      <c r="C187" s="43"/>
      <c r="D187" s="222" t="s">
        <v>162</v>
      </c>
      <c r="E187" s="43"/>
      <c r="F187" s="223" t="s">
        <v>505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162</v>
      </c>
      <c r="AU187" s="20" t="s">
        <v>76</v>
      </c>
    </row>
    <row r="188" s="2" customFormat="1">
      <c r="A188" s="41"/>
      <c r="B188" s="42"/>
      <c r="C188" s="43"/>
      <c r="D188" s="222" t="s">
        <v>217</v>
      </c>
      <c r="E188" s="43"/>
      <c r="F188" s="227" t="s">
        <v>431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217</v>
      </c>
      <c r="AU188" s="20" t="s">
        <v>76</v>
      </c>
    </row>
    <row r="189" s="2" customFormat="1" ht="16.5" customHeight="1">
      <c r="A189" s="41"/>
      <c r="B189" s="42"/>
      <c r="C189" s="209" t="s">
        <v>337</v>
      </c>
      <c r="D189" s="209" t="s">
        <v>155</v>
      </c>
      <c r="E189" s="210" t="s">
        <v>506</v>
      </c>
      <c r="F189" s="211" t="s">
        <v>507</v>
      </c>
      <c r="G189" s="212" t="s">
        <v>194</v>
      </c>
      <c r="H189" s="213">
        <v>3</v>
      </c>
      <c r="I189" s="214"/>
      <c r="J189" s="215">
        <f>ROUND(I189*H189,2)</f>
        <v>0</v>
      </c>
      <c r="K189" s="211" t="s">
        <v>381</v>
      </c>
      <c r="L189" s="47"/>
      <c r="M189" s="216" t="s">
        <v>19</v>
      </c>
      <c r="N189" s="217" t="s">
        <v>40</v>
      </c>
      <c r="O189" s="8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0" t="s">
        <v>160</v>
      </c>
      <c r="AT189" s="220" t="s">
        <v>155</v>
      </c>
      <c r="AU189" s="220" t="s">
        <v>76</v>
      </c>
      <c r="AY189" s="20" t="s">
        <v>154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20" t="s">
        <v>76</v>
      </c>
      <c r="BK189" s="221">
        <f>ROUND(I189*H189,2)</f>
        <v>0</v>
      </c>
      <c r="BL189" s="20" t="s">
        <v>160</v>
      </c>
      <c r="BM189" s="220" t="s">
        <v>508</v>
      </c>
    </row>
    <row r="190" s="2" customFormat="1">
      <c r="A190" s="41"/>
      <c r="B190" s="42"/>
      <c r="C190" s="43"/>
      <c r="D190" s="222" t="s">
        <v>162</v>
      </c>
      <c r="E190" s="43"/>
      <c r="F190" s="223" t="s">
        <v>507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162</v>
      </c>
      <c r="AU190" s="20" t="s">
        <v>76</v>
      </c>
    </row>
    <row r="191" s="2" customFormat="1">
      <c r="A191" s="41"/>
      <c r="B191" s="42"/>
      <c r="C191" s="43"/>
      <c r="D191" s="222" t="s">
        <v>217</v>
      </c>
      <c r="E191" s="43"/>
      <c r="F191" s="227" t="s">
        <v>501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217</v>
      </c>
      <c r="AU191" s="20" t="s">
        <v>76</v>
      </c>
    </row>
    <row r="192" s="2" customFormat="1" ht="16.5" customHeight="1">
      <c r="A192" s="41"/>
      <c r="B192" s="42"/>
      <c r="C192" s="209" t="s">
        <v>313</v>
      </c>
      <c r="D192" s="209" t="s">
        <v>155</v>
      </c>
      <c r="E192" s="210" t="s">
        <v>509</v>
      </c>
      <c r="F192" s="211" t="s">
        <v>510</v>
      </c>
      <c r="G192" s="212" t="s">
        <v>194</v>
      </c>
      <c r="H192" s="213">
        <v>3</v>
      </c>
      <c r="I192" s="214"/>
      <c r="J192" s="215">
        <f>ROUND(I192*H192,2)</f>
        <v>0</v>
      </c>
      <c r="K192" s="211" t="s">
        <v>381</v>
      </c>
      <c r="L192" s="47"/>
      <c r="M192" s="216" t="s">
        <v>19</v>
      </c>
      <c r="N192" s="217" t="s">
        <v>40</v>
      </c>
      <c r="O192" s="87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0" t="s">
        <v>160</v>
      </c>
      <c r="AT192" s="220" t="s">
        <v>155</v>
      </c>
      <c r="AU192" s="220" t="s">
        <v>76</v>
      </c>
      <c r="AY192" s="20" t="s">
        <v>154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20" t="s">
        <v>76</v>
      </c>
      <c r="BK192" s="221">
        <f>ROUND(I192*H192,2)</f>
        <v>0</v>
      </c>
      <c r="BL192" s="20" t="s">
        <v>160</v>
      </c>
      <c r="BM192" s="220" t="s">
        <v>511</v>
      </c>
    </row>
    <row r="193" s="2" customFormat="1">
      <c r="A193" s="41"/>
      <c r="B193" s="42"/>
      <c r="C193" s="43"/>
      <c r="D193" s="222" t="s">
        <v>162</v>
      </c>
      <c r="E193" s="43"/>
      <c r="F193" s="223" t="s">
        <v>510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162</v>
      </c>
      <c r="AU193" s="20" t="s">
        <v>76</v>
      </c>
    </row>
    <row r="194" s="2" customFormat="1">
      <c r="A194" s="41"/>
      <c r="B194" s="42"/>
      <c r="C194" s="43"/>
      <c r="D194" s="222" t="s">
        <v>217</v>
      </c>
      <c r="E194" s="43"/>
      <c r="F194" s="227" t="s">
        <v>431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217</v>
      </c>
      <c r="AU194" s="20" t="s">
        <v>76</v>
      </c>
    </row>
    <row r="195" s="2" customFormat="1" ht="16.5" customHeight="1">
      <c r="A195" s="41"/>
      <c r="B195" s="42"/>
      <c r="C195" s="209" t="s">
        <v>301</v>
      </c>
      <c r="D195" s="209" t="s">
        <v>155</v>
      </c>
      <c r="E195" s="210" t="s">
        <v>512</v>
      </c>
      <c r="F195" s="211" t="s">
        <v>513</v>
      </c>
      <c r="G195" s="212" t="s">
        <v>194</v>
      </c>
      <c r="H195" s="213">
        <v>1</v>
      </c>
      <c r="I195" s="214"/>
      <c r="J195" s="215">
        <f>ROUND(I195*H195,2)</f>
        <v>0</v>
      </c>
      <c r="K195" s="211" t="s">
        <v>381</v>
      </c>
      <c r="L195" s="47"/>
      <c r="M195" s="216" t="s">
        <v>19</v>
      </c>
      <c r="N195" s="217" t="s">
        <v>40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160</v>
      </c>
      <c r="AT195" s="220" t="s">
        <v>155</v>
      </c>
      <c r="AU195" s="220" t="s">
        <v>76</v>
      </c>
      <c r="AY195" s="20" t="s">
        <v>154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76</v>
      </c>
      <c r="BK195" s="221">
        <f>ROUND(I195*H195,2)</f>
        <v>0</v>
      </c>
      <c r="BL195" s="20" t="s">
        <v>160</v>
      </c>
      <c r="BM195" s="220" t="s">
        <v>514</v>
      </c>
    </row>
    <row r="196" s="2" customFormat="1">
      <c r="A196" s="41"/>
      <c r="B196" s="42"/>
      <c r="C196" s="43"/>
      <c r="D196" s="222" t="s">
        <v>162</v>
      </c>
      <c r="E196" s="43"/>
      <c r="F196" s="223" t="s">
        <v>513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162</v>
      </c>
      <c r="AU196" s="20" t="s">
        <v>76</v>
      </c>
    </row>
    <row r="197" s="2" customFormat="1">
      <c r="A197" s="41"/>
      <c r="B197" s="42"/>
      <c r="C197" s="43"/>
      <c r="D197" s="222" t="s">
        <v>217</v>
      </c>
      <c r="E197" s="43"/>
      <c r="F197" s="227" t="s">
        <v>427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217</v>
      </c>
      <c r="AU197" s="20" t="s">
        <v>76</v>
      </c>
    </row>
    <row r="198" s="2" customFormat="1" ht="16.5" customHeight="1">
      <c r="A198" s="41"/>
      <c r="B198" s="42"/>
      <c r="C198" s="209" t="s">
        <v>307</v>
      </c>
      <c r="D198" s="209" t="s">
        <v>155</v>
      </c>
      <c r="E198" s="210" t="s">
        <v>515</v>
      </c>
      <c r="F198" s="211" t="s">
        <v>516</v>
      </c>
      <c r="G198" s="212" t="s">
        <v>194</v>
      </c>
      <c r="H198" s="213">
        <v>1</v>
      </c>
      <c r="I198" s="214"/>
      <c r="J198" s="215">
        <f>ROUND(I198*H198,2)</f>
        <v>0</v>
      </c>
      <c r="K198" s="211" t="s">
        <v>381</v>
      </c>
      <c r="L198" s="47"/>
      <c r="M198" s="216" t="s">
        <v>19</v>
      </c>
      <c r="N198" s="217" t="s">
        <v>40</v>
      </c>
      <c r="O198" s="87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160</v>
      </c>
      <c r="AT198" s="220" t="s">
        <v>155</v>
      </c>
      <c r="AU198" s="220" t="s">
        <v>76</v>
      </c>
      <c r="AY198" s="20" t="s">
        <v>154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76</v>
      </c>
      <c r="BK198" s="221">
        <f>ROUND(I198*H198,2)</f>
        <v>0</v>
      </c>
      <c r="BL198" s="20" t="s">
        <v>160</v>
      </c>
      <c r="BM198" s="220" t="s">
        <v>517</v>
      </c>
    </row>
    <row r="199" s="2" customFormat="1">
      <c r="A199" s="41"/>
      <c r="B199" s="42"/>
      <c r="C199" s="43"/>
      <c r="D199" s="222" t="s">
        <v>162</v>
      </c>
      <c r="E199" s="43"/>
      <c r="F199" s="223" t="s">
        <v>516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162</v>
      </c>
      <c r="AU199" s="20" t="s">
        <v>76</v>
      </c>
    </row>
    <row r="200" s="2" customFormat="1">
      <c r="A200" s="41"/>
      <c r="B200" s="42"/>
      <c r="C200" s="43"/>
      <c r="D200" s="222" t="s">
        <v>217</v>
      </c>
      <c r="E200" s="43"/>
      <c r="F200" s="227" t="s">
        <v>431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217</v>
      </c>
      <c r="AU200" s="20" t="s">
        <v>76</v>
      </c>
    </row>
    <row r="201" s="2" customFormat="1" ht="16.5" customHeight="1">
      <c r="A201" s="41"/>
      <c r="B201" s="42"/>
      <c r="C201" s="209" t="s">
        <v>324</v>
      </c>
      <c r="D201" s="209" t="s">
        <v>155</v>
      </c>
      <c r="E201" s="210" t="s">
        <v>518</v>
      </c>
      <c r="F201" s="211" t="s">
        <v>519</v>
      </c>
      <c r="G201" s="212" t="s">
        <v>194</v>
      </c>
      <c r="H201" s="213">
        <v>8</v>
      </c>
      <c r="I201" s="214"/>
      <c r="J201" s="215">
        <f>ROUND(I201*H201,2)</f>
        <v>0</v>
      </c>
      <c r="K201" s="211" t="s">
        <v>381</v>
      </c>
      <c r="L201" s="47"/>
      <c r="M201" s="216" t="s">
        <v>19</v>
      </c>
      <c r="N201" s="217" t="s">
        <v>40</v>
      </c>
      <c r="O201" s="87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160</v>
      </c>
      <c r="AT201" s="220" t="s">
        <v>155</v>
      </c>
      <c r="AU201" s="220" t="s">
        <v>76</v>
      </c>
      <c r="AY201" s="20" t="s">
        <v>154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76</v>
      </c>
      <c r="BK201" s="221">
        <f>ROUND(I201*H201,2)</f>
        <v>0</v>
      </c>
      <c r="BL201" s="20" t="s">
        <v>160</v>
      </c>
      <c r="BM201" s="220" t="s">
        <v>520</v>
      </c>
    </row>
    <row r="202" s="2" customFormat="1">
      <c r="A202" s="41"/>
      <c r="B202" s="42"/>
      <c r="C202" s="43"/>
      <c r="D202" s="222" t="s">
        <v>162</v>
      </c>
      <c r="E202" s="43"/>
      <c r="F202" s="223" t="s">
        <v>519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162</v>
      </c>
      <c r="AU202" s="20" t="s">
        <v>76</v>
      </c>
    </row>
    <row r="203" s="2" customFormat="1">
      <c r="A203" s="41"/>
      <c r="B203" s="42"/>
      <c r="C203" s="43"/>
      <c r="D203" s="222" t="s">
        <v>217</v>
      </c>
      <c r="E203" s="43"/>
      <c r="F203" s="227" t="s">
        <v>427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217</v>
      </c>
      <c r="AU203" s="20" t="s">
        <v>76</v>
      </c>
    </row>
    <row r="204" s="2" customFormat="1" ht="16.5" customHeight="1">
      <c r="A204" s="41"/>
      <c r="B204" s="42"/>
      <c r="C204" s="209" t="s">
        <v>328</v>
      </c>
      <c r="D204" s="209" t="s">
        <v>155</v>
      </c>
      <c r="E204" s="210" t="s">
        <v>521</v>
      </c>
      <c r="F204" s="211" t="s">
        <v>522</v>
      </c>
      <c r="G204" s="212" t="s">
        <v>194</v>
      </c>
      <c r="H204" s="213">
        <v>8</v>
      </c>
      <c r="I204" s="214"/>
      <c r="J204" s="215">
        <f>ROUND(I204*H204,2)</f>
        <v>0</v>
      </c>
      <c r="K204" s="211" t="s">
        <v>381</v>
      </c>
      <c r="L204" s="47"/>
      <c r="M204" s="216" t="s">
        <v>19</v>
      </c>
      <c r="N204" s="217" t="s">
        <v>40</v>
      </c>
      <c r="O204" s="8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160</v>
      </c>
      <c r="AT204" s="220" t="s">
        <v>155</v>
      </c>
      <c r="AU204" s="220" t="s">
        <v>76</v>
      </c>
      <c r="AY204" s="20" t="s">
        <v>154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76</v>
      </c>
      <c r="BK204" s="221">
        <f>ROUND(I204*H204,2)</f>
        <v>0</v>
      </c>
      <c r="BL204" s="20" t="s">
        <v>160</v>
      </c>
      <c r="BM204" s="220" t="s">
        <v>523</v>
      </c>
    </row>
    <row r="205" s="2" customFormat="1">
      <c r="A205" s="41"/>
      <c r="B205" s="42"/>
      <c r="C205" s="43"/>
      <c r="D205" s="222" t="s">
        <v>162</v>
      </c>
      <c r="E205" s="43"/>
      <c r="F205" s="223" t="s">
        <v>522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162</v>
      </c>
      <c r="AU205" s="20" t="s">
        <v>76</v>
      </c>
    </row>
    <row r="206" s="2" customFormat="1">
      <c r="A206" s="41"/>
      <c r="B206" s="42"/>
      <c r="C206" s="43"/>
      <c r="D206" s="222" t="s">
        <v>217</v>
      </c>
      <c r="E206" s="43"/>
      <c r="F206" s="227" t="s">
        <v>431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217</v>
      </c>
      <c r="AU206" s="20" t="s">
        <v>76</v>
      </c>
    </row>
    <row r="207" s="2" customFormat="1" ht="16.5" customHeight="1">
      <c r="A207" s="41"/>
      <c r="B207" s="42"/>
      <c r="C207" s="209" t="s">
        <v>343</v>
      </c>
      <c r="D207" s="209" t="s">
        <v>155</v>
      </c>
      <c r="E207" s="210" t="s">
        <v>524</v>
      </c>
      <c r="F207" s="211" t="s">
        <v>525</v>
      </c>
      <c r="G207" s="212" t="s">
        <v>194</v>
      </c>
      <c r="H207" s="213">
        <v>2</v>
      </c>
      <c r="I207" s="214"/>
      <c r="J207" s="215">
        <f>ROUND(I207*H207,2)</f>
        <v>0</v>
      </c>
      <c r="K207" s="211" t="s">
        <v>381</v>
      </c>
      <c r="L207" s="47"/>
      <c r="M207" s="216" t="s">
        <v>19</v>
      </c>
      <c r="N207" s="217" t="s">
        <v>40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160</v>
      </c>
      <c r="AT207" s="220" t="s">
        <v>155</v>
      </c>
      <c r="AU207" s="220" t="s">
        <v>76</v>
      </c>
      <c r="AY207" s="20" t="s">
        <v>154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76</v>
      </c>
      <c r="BK207" s="221">
        <f>ROUND(I207*H207,2)</f>
        <v>0</v>
      </c>
      <c r="BL207" s="20" t="s">
        <v>160</v>
      </c>
      <c r="BM207" s="220" t="s">
        <v>526</v>
      </c>
    </row>
    <row r="208" s="2" customFormat="1">
      <c r="A208" s="41"/>
      <c r="B208" s="42"/>
      <c r="C208" s="43"/>
      <c r="D208" s="222" t="s">
        <v>162</v>
      </c>
      <c r="E208" s="43"/>
      <c r="F208" s="223" t="s">
        <v>525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162</v>
      </c>
      <c r="AU208" s="20" t="s">
        <v>76</v>
      </c>
    </row>
    <row r="209" s="2" customFormat="1">
      <c r="A209" s="41"/>
      <c r="B209" s="42"/>
      <c r="C209" s="43"/>
      <c r="D209" s="222" t="s">
        <v>217</v>
      </c>
      <c r="E209" s="43"/>
      <c r="F209" s="227" t="s">
        <v>427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217</v>
      </c>
      <c r="AU209" s="20" t="s">
        <v>76</v>
      </c>
    </row>
    <row r="210" s="2" customFormat="1" ht="16.5" customHeight="1">
      <c r="A210" s="41"/>
      <c r="B210" s="42"/>
      <c r="C210" s="209" t="s">
        <v>349</v>
      </c>
      <c r="D210" s="209" t="s">
        <v>155</v>
      </c>
      <c r="E210" s="210" t="s">
        <v>527</v>
      </c>
      <c r="F210" s="211" t="s">
        <v>528</v>
      </c>
      <c r="G210" s="212" t="s">
        <v>194</v>
      </c>
      <c r="H210" s="213">
        <v>2</v>
      </c>
      <c r="I210" s="214"/>
      <c r="J210" s="215">
        <f>ROUND(I210*H210,2)</f>
        <v>0</v>
      </c>
      <c r="K210" s="211" t="s">
        <v>381</v>
      </c>
      <c r="L210" s="47"/>
      <c r="M210" s="216" t="s">
        <v>19</v>
      </c>
      <c r="N210" s="217" t="s">
        <v>40</v>
      </c>
      <c r="O210" s="87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160</v>
      </c>
      <c r="AT210" s="220" t="s">
        <v>155</v>
      </c>
      <c r="AU210" s="220" t="s">
        <v>76</v>
      </c>
      <c r="AY210" s="20" t="s">
        <v>154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76</v>
      </c>
      <c r="BK210" s="221">
        <f>ROUND(I210*H210,2)</f>
        <v>0</v>
      </c>
      <c r="BL210" s="20" t="s">
        <v>160</v>
      </c>
      <c r="BM210" s="220" t="s">
        <v>529</v>
      </c>
    </row>
    <row r="211" s="2" customFormat="1">
      <c r="A211" s="41"/>
      <c r="B211" s="42"/>
      <c r="C211" s="43"/>
      <c r="D211" s="222" t="s">
        <v>162</v>
      </c>
      <c r="E211" s="43"/>
      <c r="F211" s="223" t="s">
        <v>528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162</v>
      </c>
      <c r="AU211" s="20" t="s">
        <v>76</v>
      </c>
    </row>
    <row r="212" s="2" customFormat="1">
      <c r="A212" s="41"/>
      <c r="B212" s="42"/>
      <c r="C212" s="43"/>
      <c r="D212" s="222" t="s">
        <v>217</v>
      </c>
      <c r="E212" s="43"/>
      <c r="F212" s="227" t="s">
        <v>431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217</v>
      </c>
      <c r="AU212" s="20" t="s">
        <v>76</v>
      </c>
    </row>
    <row r="213" s="2" customFormat="1" ht="16.5" customHeight="1">
      <c r="A213" s="41"/>
      <c r="B213" s="42"/>
      <c r="C213" s="209" t="s">
        <v>354</v>
      </c>
      <c r="D213" s="209" t="s">
        <v>155</v>
      </c>
      <c r="E213" s="210" t="s">
        <v>530</v>
      </c>
      <c r="F213" s="211" t="s">
        <v>531</v>
      </c>
      <c r="G213" s="212" t="s">
        <v>194</v>
      </c>
      <c r="H213" s="213">
        <v>1</v>
      </c>
      <c r="I213" s="214"/>
      <c r="J213" s="215">
        <f>ROUND(I213*H213,2)</f>
        <v>0</v>
      </c>
      <c r="K213" s="211" t="s">
        <v>381</v>
      </c>
      <c r="L213" s="47"/>
      <c r="M213" s="216" t="s">
        <v>19</v>
      </c>
      <c r="N213" s="217" t="s">
        <v>40</v>
      </c>
      <c r="O213" s="87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160</v>
      </c>
      <c r="AT213" s="220" t="s">
        <v>155</v>
      </c>
      <c r="AU213" s="220" t="s">
        <v>76</v>
      </c>
      <c r="AY213" s="20" t="s">
        <v>154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76</v>
      </c>
      <c r="BK213" s="221">
        <f>ROUND(I213*H213,2)</f>
        <v>0</v>
      </c>
      <c r="BL213" s="20" t="s">
        <v>160</v>
      </c>
      <c r="BM213" s="220" t="s">
        <v>532</v>
      </c>
    </row>
    <row r="214" s="2" customFormat="1">
      <c r="A214" s="41"/>
      <c r="B214" s="42"/>
      <c r="C214" s="43"/>
      <c r="D214" s="222" t="s">
        <v>162</v>
      </c>
      <c r="E214" s="43"/>
      <c r="F214" s="223" t="s">
        <v>531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162</v>
      </c>
      <c r="AU214" s="20" t="s">
        <v>76</v>
      </c>
    </row>
    <row r="215" s="2" customFormat="1">
      <c r="A215" s="41"/>
      <c r="B215" s="42"/>
      <c r="C215" s="43"/>
      <c r="D215" s="222" t="s">
        <v>217</v>
      </c>
      <c r="E215" s="43"/>
      <c r="F215" s="227" t="s">
        <v>427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217</v>
      </c>
      <c r="AU215" s="20" t="s">
        <v>76</v>
      </c>
    </row>
    <row r="216" s="2" customFormat="1" ht="16.5" customHeight="1">
      <c r="A216" s="41"/>
      <c r="B216" s="42"/>
      <c r="C216" s="209" t="s">
        <v>359</v>
      </c>
      <c r="D216" s="209" t="s">
        <v>155</v>
      </c>
      <c r="E216" s="210" t="s">
        <v>533</v>
      </c>
      <c r="F216" s="211" t="s">
        <v>534</v>
      </c>
      <c r="G216" s="212" t="s">
        <v>194</v>
      </c>
      <c r="H216" s="213">
        <v>1</v>
      </c>
      <c r="I216" s="214"/>
      <c r="J216" s="215">
        <f>ROUND(I216*H216,2)</f>
        <v>0</v>
      </c>
      <c r="K216" s="211" t="s">
        <v>381</v>
      </c>
      <c r="L216" s="47"/>
      <c r="M216" s="216" t="s">
        <v>19</v>
      </c>
      <c r="N216" s="217" t="s">
        <v>40</v>
      </c>
      <c r="O216" s="87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160</v>
      </c>
      <c r="AT216" s="220" t="s">
        <v>155</v>
      </c>
      <c r="AU216" s="220" t="s">
        <v>76</v>
      </c>
      <c r="AY216" s="20" t="s">
        <v>154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76</v>
      </c>
      <c r="BK216" s="221">
        <f>ROUND(I216*H216,2)</f>
        <v>0</v>
      </c>
      <c r="BL216" s="20" t="s">
        <v>160</v>
      </c>
      <c r="BM216" s="220" t="s">
        <v>535</v>
      </c>
    </row>
    <row r="217" s="2" customFormat="1">
      <c r="A217" s="41"/>
      <c r="B217" s="42"/>
      <c r="C217" s="43"/>
      <c r="D217" s="222" t="s">
        <v>162</v>
      </c>
      <c r="E217" s="43"/>
      <c r="F217" s="223" t="s">
        <v>534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162</v>
      </c>
      <c r="AU217" s="20" t="s">
        <v>76</v>
      </c>
    </row>
    <row r="218" s="2" customFormat="1">
      <c r="A218" s="41"/>
      <c r="B218" s="42"/>
      <c r="C218" s="43"/>
      <c r="D218" s="222" t="s">
        <v>217</v>
      </c>
      <c r="E218" s="43"/>
      <c r="F218" s="227" t="s">
        <v>431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217</v>
      </c>
      <c r="AU218" s="20" t="s">
        <v>76</v>
      </c>
    </row>
    <row r="219" s="2" customFormat="1" ht="16.5" customHeight="1">
      <c r="A219" s="41"/>
      <c r="B219" s="42"/>
      <c r="C219" s="209" t="s">
        <v>364</v>
      </c>
      <c r="D219" s="209" t="s">
        <v>155</v>
      </c>
      <c r="E219" s="210" t="s">
        <v>536</v>
      </c>
      <c r="F219" s="211" t="s">
        <v>537</v>
      </c>
      <c r="G219" s="212" t="s">
        <v>194</v>
      </c>
      <c r="H219" s="213">
        <v>6</v>
      </c>
      <c r="I219" s="214"/>
      <c r="J219" s="215">
        <f>ROUND(I219*H219,2)</f>
        <v>0</v>
      </c>
      <c r="K219" s="211" t="s">
        <v>381</v>
      </c>
      <c r="L219" s="47"/>
      <c r="M219" s="216" t="s">
        <v>19</v>
      </c>
      <c r="N219" s="217" t="s">
        <v>40</v>
      </c>
      <c r="O219" s="87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0" t="s">
        <v>160</v>
      </c>
      <c r="AT219" s="220" t="s">
        <v>155</v>
      </c>
      <c r="AU219" s="220" t="s">
        <v>76</v>
      </c>
      <c r="AY219" s="20" t="s">
        <v>154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76</v>
      </c>
      <c r="BK219" s="221">
        <f>ROUND(I219*H219,2)</f>
        <v>0</v>
      </c>
      <c r="BL219" s="20" t="s">
        <v>160</v>
      </c>
      <c r="BM219" s="220" t="s">
        <v>538</v>
      </c>
    </row>
    <row r="220" s="2" customFormat="1">
      <c r="A220" s="41"/>
      <c r="B220" s="42"/>
      <c r="C220" s="43"/>
      <c r="D220" s="222" t="s">
        <v>162</v>
      </c>
      <c r="E220" s="43"/>
      <c r="F220" s="223" t="s">
        <v>537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162</v>
      </c>
      <c r="AU220" s="20" t="s">
        <v>76</v>
      </c>
    </row>
    <row r="221" s="2" customFormat="1">
      <c r="A221" s="41"/>
      <c r="B221" s="42"/>
      <c r="C221" s="43"/>
      <c r="D221" s="222" t="s">
        <v>217</v>
      </c>
      <c r="E221" s="43"/>
      <c r="F221" s="227" t="s">
        <v>427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217</v>
      </c>
      <c r="AU221" s="20" t="s">
        <v>76</v>
      </c>
    </row>
    <row r="222" s="2" customFormat="1" ht="16.5" customHeight="1">
      <c r="A222" s="41"/>
      <c r="B222" s="42"/>
      <c r="C222" s="209" t="s">
        <v>369</v>
      </c>
      <c r="D222" s="209" t="s">
        <v>155</v>
      </c>
      <c r="E222" s="210" t="s">
        <v>539</v>
      </c>
      <c r="F222" s="211" t="s">
        <v>540</v>
      </c>
      <c r="G222" s="212" t="s">
        <v>194</v>
      </c>
      <c r="H222" s="213">
        <v>6</v>
      </c>
      <c r="I222" s="214"/>
      <c r="J222" s="215">
        <f>ROUND(I222*H222,2)</f>
        <v>0</v>
      </c>
      <c r="K222" s="211" t="s">
        <v>381</v>
      </c>
      <c r="L222" s="47"/>
      <c r="M222" s="216" t="s">
        <v>19</v>
      </c>
      <c r="N222" s="217" t="s">
        <v>40</v>
      </c>
      <c r="O222" s="87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0" t="s">
        <v>160</v>
      </c>
      <c r="AT222" s="220" t="s">
        <v>155</v>
      </c>
      <c r="AU222" s="220" t="s">
        <v>76</v>
      </c>
      <c r="AY222" s="20" t="s">
        <v>154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20" t="s">
        <v>76</v>
      </c>
      <c r="BK222" s="221">
        <f>ROUND(I222*H222,2)</f>
        <v>0</v>
      </c>
      <c r="BL222" s="20" t="s">
        <v>160</v>
      </c>
      <c r="BM222" s="220" t="s">
        <v>541</v>
      </c>
    </row>
    <row r="223" s="2" customFormat="1">
      <c r="A223" s="41"/>
      <c r="B223" s="42"/>
      <c r="C223" s="43"/>
      <c r="D223" s="222" t="s">
        <v>162</v>
      </c>
      <c r="E223" s="43"/>
      <c r="F223" s="223" t="s">
        <v>540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162</v>
      </c>
      <c r="AU223" s="20" t="s">
        <v>76</v>
      </c>
    </row>
    <row r="224" s="2" customFormat="1">
      <c r="A224" s="41"/>
      <c r="B224" s="42"/>
      <c r="C224" s="43"/>
      <c r="D224" s="222" t="s">
        <v>217</v>
      </c>
      <c r="E224" s="43"/>
      <c r="F224" s="227" t="s">
        <v>431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217</v>
      </c>
      <c r="AU224" s="20" t="s">
        <v>76</v>
      </c>
    </row>
    <row r="225" s="2" customFormat="1" ht="16.5" customHeight="1">
      <c r="A225" s="41"/>
      <c r="B225" s="42"/>
      <c r="C225" s="209" t="s">
        <v>542</v>
      </c>
      <c r="D225" s="209" t="s">
        <v>155</v>
      </c>
      <c r="E225" s="210" t="s">
        <v>543</v>
      </c>
      <c r="F225" s="211" t="s">
        <v>544</v>
      </c>
      <c r="G225" s="212" t="s">
        <v>194</v>
      </c>
      <c r="H225" s="213">
        <v>30</v>
      </c>
      <c r="I225" s="214"/>
      <c r="J225" s="215">
        <f>ROUND(I225*H225,2)</f>
        <v>0</v>
      </c>
      <c r="K225" s="211" t="s">
        <v>381</v>
      </c>
      <c r="L225" s="47"/>
      <c r="M225" s="216" t="s">
        <v>19</v>
      </c>
      <c r="N225" s="217" t="s">
        <v>40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160</v>
      </c>
      <c r="AT225" s="220" t="s">
        <v>155</v>
      </c>
      <c r="AU225" s="220" t="s">
        <v>76</v>
      </c>
      <c r="AY225" s="20" t="s">
        <v>154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76</v>
      </c>
      <c r="BK225" s="221">
        <f>ROUND(I225*H225,2)</f>
        <v>0</v>
      </c>
      <c r="BL225" s="20" t="s">
        <v>160</v>
      </c>
      <c r="BM225" s="220" t="s">
        <v>545</v>
      </c>
    </row>
    <row r="226" s="2" customFormat="1">
      <c r="A226" s="41"/>
      <c r="B226" s="42"/>
      <c r="C226" s="43"/>
      <c r="D226" s="222" t="s">
        <v>162</v>
      </c>
      <c r="E226" s="43"/>
      <c r="F226" s="223" t="s">
        <v>544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162</v>
      </c>
      <c r="AU226" s="20" t="s">
        <v>76</v>
      </c>
    </row>
    <row r="227" s="2" customFormat="1">
      <c r="A227" s="41"/>
      <c r="B227" s="42"/>
      <c r="C227" s="43"/>
      <c r="D227" s="222" t="s">
        <v>217</v>
      </c>
      <c r="E227" s="43"/>
      <c r="F227" s="227" t="s">
        <v>427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217</v>
      </c>
      <c r="AU227" s="20" t="s">
        <v>76</v>
      </c>
    </row>
    <row r="228" s="2" customFormat="1" ht="16.5" customHeight="1">
      <c r="A228" s="41"/>
      <c r="B228" s="42"/>
      <c r="C228" s="209" t="s">
        <v>546</v>
      </c>
      <c r="D228" s="209" t="s">
        <v>155</v>
      </c>
      <c r="E228" s="210" t="s">
        <v>547</v>
      </c>
      <c r="F228" s="211" t="s">
        <v>548</v>
      </c>
      <c r="G228" s="212" t="s">
        <v>194</v>
      </c>
      <c r="H228" s="213">
        <v>30</v>
      </c>
      <c r="I228" s="214"/>
      <c r="J228" s="215">
        <f>ROUND(I228*H228,2)</f>
        <v>0</v>
      </c>
      <c r="K228" s="211" t="s">
        <v>381</v>
      </c>
      <c r="L228" s="47"/>
      <c r="M228" s="216" t="s">
        <v>19</v>
      </c>
      <c r="N228" s="217" t="s">
        <v>40</v>
      </c>
      <c r="O228" s="87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0" t="s">
        <v>160</v>
      </c>
      <c r="AT228" s="220" t="s">
        <v>155</v>
      </c>
      <c r="AU228" s="220" t="s">
        <v>76</v>
      </c>
      <c r="AY228" s="20" t="s">
        <v>154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0" t="s">
        <v>76</v>
      </c>
      <c r="BK228" s="221">
        <f>ROUND(I228*H228,2)</f>
        <v>0</v>
      </c>
      <c r="BL228" s="20" t="s">
        <v>160</v>
      </c>
      <c r="BM228" s="220" t="s">
        <v>549</v>
      </c>
    </row>
    <row r="229" s="2" customFormat="1">
      <c r="A229" s="41"/>
      <c r="B229" s="42"/>
      <c r="C229" s="43"/>
      <c r="D229" s="222" t="s">
        <v>162</v>
      </c>
      <c r="E229" s="43"/>
      <c r="F229" s="223" t="s">
        <v>548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162</v>
      </c>
      <c r="AU229" s="20" t="s">
        <v>76</v>
      </c>
    </row>
    <row r="230" s="2" customFormat="1">
      <c r="A230" s="41"/>
      <c r="B230" s="42"/>
      <c r="C230" s="43"/>
      <c r="D230" s="222" t="s">
        <v>217</v>
      </c>
      <c r="E230" s="43"/>
      <c r="F230" s="227" t="s">
        <v>431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217</v>
      </c>
      <c r="AU230" s="20" t="s">
        <v>76</v>
      </c>
    </row>
    <row r="231" s="2" customFormat="1" ht="16.5" customHeight="1">
      <c r="A231" s="41"/>
      <c r="B231" s="42"/>
      <c r="C231" s="209" t="s">
        <v>550</v>
      </c>
      <c r="D231" s="209" t="s">
        <v>155</v>
      </c>
      <c r="E231" s="210" t="s">
        <v>551</v>
      </c>
      <c r="F231" s="211" t="s">
        <v>552</v>
      </c>
      <c r="G231" s="212" t="s">
        <v>194</v>
      </c>
      <c r="H231" s="213">
        <v>2</v>
      </c>
      <c r="I231" s="214"/>
      <c r="J231" s="215">
        <f>ROUND(I231*H231,2)</f>
        <v>0</v>
      </c>
      <c r="K231" s="211" t="s">
        <v>381</v>
      </c>
      <c r="L231" s="47"/>
      <c r="M231" s="216" t="s">
        <v>19</v>
      </c>
      <c r="N231" s="217" t="s">
        <v>40</v>
      </c>
      <c r="O231" s="87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160</v>
      </c>
      <c r="AT231" s="220" t="s">
        <v>155</v>
      </c>
      <c r="AU231" s="220" t="s">
        <v>76</v>
      </c>
      <c r="AY231" s="20" t="s">
        <v>154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76</v>
      </c>
      <c r="BK231" s="221">
        <f>ROUND(I231*H231,2)</f>
        <v>0</v>
      </c>
      <c r="BL231" s="20" t="s">
        <v>160</v>
      </c>
      <c r="BM231" s="220" t="s">
        <v>553</v>
      </c>
    </row>
    <row r="232" s="2" customFormat="1">
      <c r="A232" s="41"/>
      <c r="B232" s="42"/>
      <c r="C232" s="43"/>
      <c r="D232" s="222" t="s">
        <v>162</v>
      </c>
      <c r="E232" s="43"/>
      <c r="F232" s="223" t="s">
        <v>552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162</v>
      </c>
      <c r="AU232" s="20" t="s">
        <v>76</v>
      </c>
    </row>
    <row r="233" s="2" customFormat="1">
      <c r="A233" s="41"/>
      <c r="B233" s="42"/>
      <c r="C233" s="43"/>
      <c r="D233" s="222" t="s">
        <v>217</v>
      </c>
      <c r="E233" s="43"/>
      <c r="F233" s="227" t="s">
        <v>554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217</v>
      </c>
      <c r="AU233" s="20" t="s">
        <v>76</v>
      </c>
    </row>
    <row r="234" s="2" customFormat="1" ht="16.5" customHeight="1">
      <c r="A234" s="41"/>
      <c r="B234" s="42"/>
      <c r="C234" s="209" t="s">
        <v>555</v>
      </c>
      <c r="D234" s="209" t="s">
        <v>155</v>
      </c>
      <c r="E234" s="210" t="s">
        <v>556</v>
      </c>
      <c r="F234" s="211" t="s">
        <v>557</v>
      </c>
      <c r="G234" s="212" t="s">
        <v>194</v>
      </c>
      <c r="H234" s="213">
        <v>2</v>
      </c>
      <c r="I234" s="214"/>
      <c r="J234" s="215">
        <f>ROUND(I234*H234,2)</f>
        <v>0</v>
      </c>
      <c r="K234" s="211" t="s">
        <v>381</v>
      </c>
      <c r="L234" s="47"/>
      <c r="M234" s="216" t="s">
        <v>19</v>
      </c>
      <c r="N234" s="217" t="s">
        <v>40</v>
      </c>
      <c r="O234" s="87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0" t="s">
        <v>160</v>
      </c>
      <c r="AT234" s="220" t="s">
        <v>155</v>
      </c>
      <c r="AU234" s="220" t="s">
        <v>76</v>
      </c>
      <c r="AY234" s="20" t="s">
        <v>154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0" t="s">
        <v>76</v>
      </c>
      <c r="BK234" s="221">
        <f>ROUND(I234*H234,2)</f>
        <v>0</v>
      </c>
      <c r="BL234" s="20" t="s">
        <v>160</v>
      </c>
      <c r="BM234" s="220" t="s">
        <v>558</v>
      </c>
    </row>
    <row r="235" s="2" customFormat="1">
      <c r="A235" s="41"/>
      <c r="B235" s="42"/>
      <c r="C235" s="43"/>
      <c r="D235" s="222" t="s">
        <v>162</v>
      </c>
      <c r="E235" s="43"/>
      <c r="F235" s="223" t="s">
        <v>557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162</v>
      </c>
      <c r="AU235" s="20" t="s">
        <v>76</v>
      </c>
    </row>
    <row r="236" s="2" customFormat="1">
      <c r="A236" s="41"/>
      <c r="B236" s="42"/>
      <c r="C236" s="43"/>
      <c r="D236" s="222" t="s">
        <v>217</v>
      </c>
      <c r="E236" s="43"/>
      <c r="F236" s="227" t="s">
        <v>554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217</v>
      </c>
      <c r="AU236" s="20" t="s">
        <v>76</v>
      </c>
    </row>
    <row r="237" s="2" customFormat="1" ht="16.5" customHeight="1">
      <c r="A237" s="41"/>
      <c r="B237" s="42"/>
      <c r="C237" s="209" t="s">
        <v>559</v>
      </c>
      <c r="D237" s="209" t="s">
        <v>155</v>
      </c>
      <c r="E237" s="210" t="s">
        <v>560</v>
      </c>
      <c r="F237" s="211" t="s">
        <v>561</v>
      </c>
      <c r="G237" s="212" t="s">
        <v>194</v>
      </c>
      <c r="H237" s="213">
        <v>2</v>
      </c>
      <c r="I237" s="214"/>
      <c r="J237" s="215">
        <f>ROUND(I237*H237,2)</f>
        <v>0</v>
      </c>
      <c r="K237" s="211" t="s">
        <v>381</v>
      </c>
      <c r="L237" s="47"/>
      <c r="M237" s="216" t="s">
        <v>19</v>
      </c>
      <c r="N237" s="217" t="s">
        <v>40</v>
      </c>
      <c r="O237" s="87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0" t="s">
        <v>160</v>
      </c>
      <c r="AT237" s="220" t="s">
        <v>155</v>
      </c>
      <c r="AU237" s="220" t="s">
        <v>76</v>
      </c>
      <c r="AY237" s="20" t="s">
        <v>154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20" t="s">
        <v>76</v>
      </c>
      <c r="BK237" s="221">
        <f>ROUND(I237*H237,2)</f>
        <v>0</v>
      </c>
      <c r="BL237" s="20" t="s">
        <v>160</v>
      </c>
      <c r="BM237" s="220" t="s">
        <v>562</v>
      </c>
    </row>
    <row r="238" s="2" customFormat="1">
      <c r="A238" s="41"/>
      <c r="B238" s="42"/>
      <c r="C238" s="43"/>
      <c r="D238" s="222" t="s">
        <v>162</v>
      </c>
      <c r="E238" s="43"/>
      <c r="F238" s="223" t="s">
        <v>561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162</v>
      </c>
      <c r="AU238" s="20" t="s">
        <v>76</v>
      </c>
    </row>
    <row r="239" s="2" customFormat="1">
      <c r="A239" s="41"/>
      <c r="B239" s="42"/>
      <c r="C239" s="43"/>
      <c r="D239" s="222" t="s">
        <v>217</v>
      </c>
      <c r="E239" s="43"/>
      <c r="F239" s="227" t="s">
        <v>554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217</v>
      </c>
      <c r="AU239" s="20" t="s">
        <v>76</v>
      </c>
    </row>
    <row r="240" s="2" customFormat="1" ht="16.5" customHeight="1">
      <c r="A240" s="41"/>
      <c r="B240" s="42"/>
      <c r="C240" s="209" t="s">
        <v>563</v>
      </c>
      <c r="D240" s="209" t="s">
        <v>155</v>
      </c>
      <c r="E240" s="210" t="s">
        <v>564</v>
      </c>
      <c r="F240" s="211" t="s">
        <v>565</v>
      </c>
      <c r="G240" s="212" t="s">
        <v>194</v>
      </c>
      <c r="H240" s="213">
        <v>1</v>
      </c>
      <c r="I240" s="214"/>
      <c r="J240" s="215">
        <f>ROUND(I240*H240,2)</f>
        <v>0</v>
      </c>
      <c r="K240" s="211" t="s">
        <v>381</v>
      </c>
      <c r="L240" s="47"/>
      <c r="M240" s="216" t="s">
        <v>19</v>
      </c>
      <c r="N240" s="217" t="s">
        <v>40</v>
      </c>
      <c r="O240" s="87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0" t="s">
        <v>160</v>
      </c>
      <c r="AT240" s="220" t="s">
        <v>155</v>
      </c>
      <c r="AU240" s="220" t="s">
        <v>76</v>
      </c>
      <c r="AY240" s="20" t="s">
        <v>154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20" t="s">
        <v>76</v>
      </c>
      <c r="BK240" s="221">
        <f>ROUND(I240*H240,2)</f>
        <v>0</v>
      </c>
      <c r="BL240" s="20" t="s">
        <v>160</v>
      </c>
      <c r="BM240" s="220" t="s">
        <v>566</v>
      </c>
    </row>
    <row r="241" s="2" customFormat="1">
      <c r="A241" s="41"/>
      <c r="B241" s="42"/>
      <c r="C241" s="43"/>
      <c r="D241" s="222" t="s">
        <v>162</v>
      </c>
      <c r="E241" s="43"/>
      <c r="F241" s="223" t="s">
        <v>565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162</v>
      </c>
      <c r="AU241" s="20" t="s">
        <v>76</v>
      </c>
    </row>
    <row r="242" s="2" customFormat="1">
      <c r="A242" s="41"/>
      <c r="B242" s="42"/>
      <c r="C242" s="43"/>
      <c r="D242" s="222" t="s">
        <v>217</v>
      </c>
      <c r="E242" s="43"/>
      <c r="F242" s="227" t="s">
        <v>501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217</v>
      </c>
      <c r="AU242" s="20" t="s">
        <v>76</v>
      </c>
    </row>
    <row r="243" s="2" customFormat="1" ht="16.5" customHeight="1">
      <c r="A243" s="41"/>
      <c r="B243" s="42"/>
      <c r="C243" s="209" t="s">
        <v>567</v>
      </c>
      <c r="D243" s="209" t="s">
        <v>155</v>
      </c>
      <c r="E243" s="210" t="s">
        <v>568</v>
      </c>
      <c r="F243" s="211" t="s">
        <v>569</v>
      </c>
      <c r="G243" s="212" t="s">
        <v>194</v>
      </c>
      <c r="H243" s="213">
        <v>1</v>
      </c>
      <c r="I243" s="214"/>
      <c r="J243" s="215">
        <f>ROUND(I243*H243,2)</f>
        <v>0</v>
      </c>
      <c r="K243" s="211" t="s">
        <v>381</v>
      </c>
      <c r="L243" s="47"/>
      <c r="M243" s="216" t="s">
        <v>19</v>
      </c>
      <c r="N243" s="217" t="s">
        <v>40</v>
      </c>
      <c r="O243" s="87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160</v>
      </c>
      <c r="AT243" s="220" t="s">
        <v>155</v>
      </c>
      <c r="AU243" s="220" t="s">
        <v>76</v>
      </c>
      <c r="AY243" s="20" t="s">
        <v>154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20" t="s">
        <v>76</v>
      </c>
      <c r="BK243" s="221">
        <f>ROUND(I243*H243,2)</f>
        <v>0</v>
      </c>
      <c r="BL243" s="20" t="s">
        <v>160</v>
      </c>
      <c r="BM243" s="220" t="s">
        <v>570</v>
      </c>
    </row>
    <row r="244" s="2" customFormat="1">
      <c r="A244" s="41"/>
      <c r="B244" s="42"/>
      <c r="C244" s="43"/>
      <c r="D244" s="222" t="s">
        <v>162</v>
      </c>
      <c r="E244" s="43"/>
      <c r="F244" s="223" t="s">
        <v>569</v>
      </c>
      <c r="G244" s="43"/>
      <c r="H244" s="43"/>
      <c r="I244" s="224"/>
      <c r="J244" s="43"/>
      <c r="K244" s="43"/>
      <c r="L244" s="47"/>
      <c r="M244" s="225"/>
      <c r="N244" s="22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162</v>
      </c>
      <c r="AU244" s="20" t="s">
        <v>76</v>
      </c>
    </row>
    <row r="245" s="2" customFormat="1">
      <c r="A245" s="41"/>
      <c r="B245" s="42"/>
      <c r="C245" s="43"/>
      <c r="D245" s="222" t="s">
        <v>217</v>
      </c>
      <c r="E245" s="43"/>
      <c r="F245" s="227" t="s">
        <v>431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217</v>
      </c>
      <c r="AU245" s="20" t="s">
        <v>76</v>
      </c>
    </row>
    <row r="246" s="2" customFormat="1" ht="16.5" customHeight="1">
      <c r="A246" s="41"/>
      <c r="B246" s="42"/>
      <c r="C246" s="209" t="s">
        <v>571</v>
      </c>
      <c r="D246" s="209" t="s">
        <v>155</v>
      </c>
      <c r="E246" s="210" t="s">
        <v>572</v>
      </c>
      <c r="F246" s="211" t="s">
        <v>573</v>
      </c>
      <c r="G246" s="212" t="s">
        <v>194</v>
      </c>
      <c r="H246" s="213">
        <v>2</v>
      </c>
      <c r="I246" s="214"/>
      <c r="J246" s="215">
        <f>ROUND(I246*H246,2)</f>
        <v>0</v>
      </c>
      <c r="K246" s="211" t="s">
        <v>381</v>
      </c>
      <c r="L246" s="47"/>
      <c r="M246" s="216" t="s">
        <v>19</v>
      </c>
      <c r="N246" s="217" t="s">
        <v>40</v>
      </c>
      <c r="O246" s="87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160</v>
      </c>
      <c r="AT246" s="220" t="s">
        <v>155</v>
      </c>
      <c r="AU246" s="220" t="s">
        <v>76</v>
      </c>
      <c r="AY246" s="20" t="s">
        <v>154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76</v>
      </c>
      <c r="BK246" s="221">
        <f>ROUND(I246*H246,2)</f>
        <v>0</v>
      </c>
      <c r="BL246" s="20" t="s">
        <v>160</v>
      </c>
      <c r="BM246" s="220" t="s">
        <v>574</v>
      </c>
    </row>
    <row r="247" s="2" customFormat="1">
      <c r="A247" s="41"/>
      <c r="B247" s="42"/>
      <c r="C247" s="43"/>
      <c r="D247" s="222" t="s">
        <v>162</v>
      </c>
      <c r="E247" s="43"/>
      <c r="F247" s="223" t="s">
        <v>573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162</v>
      </c>
      <c r="AU247" s="20" t="s">
        <v>76</v>
      </c>
    </row>
    <row r="248" s="2" customFormat="1">
      <c r="A248" s="41"/>
      <c r="B248" s="42"/>
      <c r="C248" s="43"/>
      <c r="D248" s="222" t="s">
        <v>217</v>
      </c>
      <c r="E248" s="43"/>
      <c r="F248" s="227" t="s">
        <v>575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217</v>
      </c>
      <c r="AU248" s="20" t="s">
        <v>76</v>
      </c>
    </row>
    <row r="249" s="2" customFormat="1" ht="16.5" customHeight="1">
      <c r="A249" s="41"/>
      <c r="B249" s="42"/>
      <c r="C249" s="209" t="s">
        <v>576</v>
      </c>
      <c r="D249" s="209" t="s">
        <v>155</v>
      </c>
      <c r="E249" s="210" t="s">
        <v>577</v>
      </c>
      <c r="F249" s="211" t="s">
        <v>578</v>
      </c>
      <c r="G249" s="212" t="s">
        <v>194</v>
      </c>
      <c r="H249" s="213">
        <v>2</v>
      </c>
      <c r="I249" s="214"/>
      <c r="J249" s="215">
        <f>ROUND(I249*H249,2)</f>
        <v>0</v>
      </c>
      <c r="K249" s="211" t="s">
        <v>381</v>
      </c>
      <c r="L249" s="47"/>
      <c r="M249" s="216" t="s">
        <v>19</v>
      </c>
      <c r="N249" s="217" t="s">
        <v>40</v>
      </c>
      <c r="O249" s="87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0" t="s">
        <v>160</v>
      </c>
      <c r="AT249" s="220" t="s">
        <v>155</v>
      </c>
      <c r="AU249" s="220" t="s">
        <v>76</v>
      </c>
      <c r="AY249" s="20" t="s">
        <v>154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20" t="s">
        <v>76</v>
      </c>
      <c r="BK249" s="221">
        <f>ROUND(I249*H249,2)</f>
        <v>0</v>
      </c>
      <c r="BL249" s="20" t="s">
        <v>160</v>
      </c>
      <c r="BM249" s="220" t="s">
        <v>579</v>
      </c>
    </row>
    <row r="250" s="2" customFormat="1">
      <c r="A250" s="41"/>
      <c r="B250" s="42"/>
      <c r="C250" s="43"/>
      <c r="D250" s="222" t="s">
        <v>162</v>
      </c>
      <c r="E250" s="43"/>
      <c r="F250" s="223" t="s">
        <v>578</v>
      </c>
      <c r="G250" s="43"/>
      <c r="H250" s="43"/>
      <c r="I250" s="224"/>
      <c r="J250" s="43"/>
      <c r="K250" s="43"/>
      <c r="L250" s="47"/>
      <c r="M250" s="225"/>
      <c r="N250" s="22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162</v>
      </c>
      <c r="AU250" s="20" t="s">
        <v>76</v>
      </c>
    </row>
    <row r="251" s="2" customFormat="1">
      <c r="A251" s="41"/>
      <c r="B251" s="42"/>
      <c r="C251" s="43"/>
      <c r="D251" s="222" t="s">
        <v>217</v>
      </c>
      <c r="E251" s="43"/>
      <c r="F251" s="227" t="s">
        <v>575</v>
      </c>
      <c r="G251" s="43"/>
      <c r="H251" s="43"/>
      <c r="I251" s="224"/>
      <c r="J251" s="43"/>
      <c r="K251" s="43"/>
      <c r="L251" s="47"/>
      <c r="M251" s="225"/>
      <c r="N251" s="22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217</v>
      </c>
      <c r="AU251" s="20" t="s">
        <v>76</v>
      </c>
    </row>
    <row r="252" s="2" customFormat="1" ht="24.15" customHeight="1">
      <c r="A252" s="41"/>
      <c r="B252" s="42"/>
      <c r="C252" s="209" t="s">
        <v>580</v>
      </c>
      <c r="D252" s="209" t="s">
        <v>155</v>
      </c>
      <c r="E252" s="210" t="s">
        <v>581</v>
      </c>
      <c r="F252" s="211" t="s">
        <v>582</v>
      </c>
      <c r="G252" s="212" t="s">
        <v>194</v>
      </c>
      <c r="H252" s="213">
        <v>15</v>
      </c>
      <c r="I252" s="214"/>
      <c r="J252" s="215">
        <f>ROUND(I252*H252,2)</f>
        <v>0</v>
      </c>
      <c r="K252" s="211" t="s">
        <v>381</v>
      </c>
      <c r="L252" s="47"/>
      <c r="M252" s="216" t="s">
        <v>19</v>
      </c>
      <c r="N252" s="217" t="s">
        <v>40</v>
      </c>
      <c r="O252" s="87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0" t="s">
        <v>160</v>
      </c>
      <c r="AT252" s="220" t="s">
        <v>155</v>
      </c>
      <c r="AU252" s="220" t="s">
        <v>76</v>
      </c>
      <c r="AY252" s="20" t="s">
        <v>154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20" t="s">
        <v>76</v>
      </c>
      <c r="BK252" s="221">
        <f>ROUND(I252*H252,2)</f>
        <v>0</v>
      </c>
      <c r="BL252" s="20" t="s">
        <v>160</v>
      </c>
      <c r="BM252" s="220" t="s">
        <v>583</v>
      </c>
    </row>
    <row r="253" s="2" customFormat="1">
      <c r="A253" s="41"/>
      <c r="B253" s="42"/>
      <c r="C253" s="43"/>
      <c r="D253" s="222" t="s">
        <v>162</v>
      </c>
      <c r="E253" s="43"/>
      <c r="F253" s="223" t="s">
        <v>582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162</v>
      </c>
      <c r="AU253" s="20" t="s">
        <v>76</v>
      </c>
    </row>
    <row r="254" s="2" customFormat="1">
      <c r="A254" s="41"/>
      <c r="B254" s="42"/>
      <c r="C254" s="43"/>
      <c r="D254" s="222" t="s">
        <v>217</v>
      </c>
      <c r="E254" s="43"/>
      <c r="F254" s="227" t="s">
        <v>584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217</v>
      </c>
      <c r="AU254" s="20" t="s">
        <v>76</v>
      </c>
    </row>
    <row r="255" s="2" customFormat="1" ht="24.15" customHeight="1">
      <c r="A255" s="41"/>
      <c r="B255" s="42"/>
      <c r="C255" s="209" t="s">
        <v>585</v>
      </c>
      <c r="D255" s="209" t="s">
        <v>155</v>
      </c>
      <c r="E255" s="210" t="s">
        <v>586</v>
      </c>
      <c r="F255" s="211" t="s">
        <v>587</v>
      </c>
      <c r="G255" s="212" t="s">
        <v>490</v>
      </c>
      <c r="H255" s="213">
        <v>15</v>
      </c>
      <c r="I255" s="214"/>
      <c r="J255" s="215">
        <f>ROUND(I255*H255,2)</f>
        <v>0</v>
      </c>
      <c r="K255" s="211" t="s">
        <v>381</v>
      </c>
      <c r="L255" s="47"/>
      <c r="M255" s="216" t="s">
        <v>19</v>
      </c>
      <c r="N255" s="217" t="s">
        <v>40</v>
      </c>
      <c r="O255" s="87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160</v>
      </c>
      <c r="AT255" s="220" t="s">
        <v>155</v>
      </c>
      <c r="AU255" s="220" t="s">
        <v>76</v>
      </c>
      <c r="AY255" s="20" t="s">
        <v>154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76</v>
      </c>
      <c r="BK255" s="221">
        <f>ROUND(I255*H255,2)</f>
        <v>0</v>
      </c>
      <c r="BL255" s="20" t="s">
        <v>160</v>
      </c>
      <c r="BM255" s="220" t="s">
        <v>588</v>
      </c>
    </row>
    <row r="256" s="2" customFormat="1">
      <c r="A256" s="41"/>
      <c r="B256" s="42"/>
      <c r="C256" s="43"/>
      <c r="D256" s="222" t="s">
        <v>162</v>
      </c>
      <c r="E256" s="43"/>
      <c r="F256" s="223" t="s">
        <v>587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162</v>
      </c>
      <c r="AU256" s="20" t="s">
        <v>76</v>
      </c>
    </row>
    <row r="257" s="2" customFormat="1">
      <c r="A257" s="41"/>
      <c r="B257" s="42"/>
      <c r="C257" s="43"/>
      <c r="D257" s="222" t="s">
        <v>217</v>
      </c>
      <c r="E257" s="43"/>
      <c r="F257" s="227" t="s">
        <v>492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217</v>
      </c>
      <c r="AU257" s="20" t="s">
        <v>76</v>
      </c>
    </row>
    <row r="258" s="2" customFormat="1" ht="24.15" customHeight="1">
      <c r="A258" s="41"/>
      <c r="B258" s="42"/>
      <c r="C258" s="209" t="s">
        <v>589</v>
      </c>
      <c r="D258" s="209" t="s">
        <v>155</v>
      </c>
      <c r="E258" s="210" t="s">
        <v>590</v>
      </c>
      <c r="F258" s="211" t="s">
        <v>591</v>
      </c>
      <c r="G258" s="212" t="s">
        <v>592</v>
      </c>
      <c r="H258" s="213">
        <v>15</v>
      </c>
      <c r="I258" s="214"/>
      <c r="J258" s="215">
        <f>ROUND(I258*H258,2)</f>
        <v>0</v>
      </c>
      <c r="K258" s="211" t="s">
        <v>381</v>
      </c>
      <c r="L258" s="47"/>
      <c r="M258" s="216" t="s">
        <v>19</v>
      </c>
      <c r="N258" s="217" t="s">
        <v>40</v>
      </c>
      <c r="O258" s="87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0" t="s">
        <v>160</v>
      </c>
      <c r="AT258" s="220" t="s">
        <v>155</v>
      </c>
      <c r="AU258" s="220" t="s">
        <v>76</v>
      </c>
      <c r="AY258" s="20" t="s">
        <v>154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20" t="s">
        <v>76</v>
      </c>
      <c r="BK258" s="221">
        <f>ROUND(I258*H258,2)</f>
        <v>0</v>
      </c>
      <c r="BL258" s="20" t="s">
        <v>160</v>
      </c>
      <c r="BM258" s="220" t="s">
        <v>593</v>
      </c>
    </row>
    <row r="259" s="2" customFormat="1">
      <c r="A259" s="41"/>
      <c r="B259" s="42"/>
      <c r="C259" s="43"/>
      <c r="D259" s="222" t="s">
        <v>162</v>
      </c>
      <c r="E259" s="43"/>
      <c r="F259" s="223" t="s">
        <v>591</v>
      </c>
      <c r="G259" s="43"/>
      <c r="H259" s="43"/>
      <c r="I259" s="224"/>
      <c r="J259" s="43"/>
      <c r="K259" s="43"/>
      <c r="L259" s="47"/>
      <c r="M259" s="225"/>
      <c r="N259" s="226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162</v>
      </c>
      <c r="AU259" s="20" t="s">
        <v>76</v>
      </c>
    </row>
    <row r="260" s="2" customFormat="1">
      <c r="A260" s="41"/>
      <c r="B260" s="42"/>
      <c r="C260" s="43"/>
      <c r="D260" s="222" t="s">
        <v>217</v>
      </c>
      <c r="E260" s="43"/>
      <c r="F260" s="227" t="s">
        <v>594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217</v>
      </c>
      <c r="AU260" s="20" t="s">
        <v>76</v>
      </c>
    </row>
    <row r="261" s="2" customFormat="1" ht="24.15" customHeight="1">
      <c r="A261" s="41"/>
      <c r="B261" s="42"/>
      <c r="C261" s="209" t="s">
        <v>595</v>
      </c>
      <c r="D261" s="209" t="s">
        <v>155</v>
      </c>
      <c r="E261" s="210" t="s">
        <v>596</v>
      </c>
      <c r="F261" s="211" t="s">
        <v>597</v>
      </c>
      <c r="G261" s="212" t="s">
        <v>200</v>
      </c>
      <c r="H261" s="213">
        <v>0.10000000000000001</v>
      </c>
      <c r="I261" s="214"/>
      <c r="J261" s="215">
        <f>ROUND(I261*H261,2)</f>
        <v>0</v>
      </c>
      <c r="K261" s="211" t="s">
        <v>381</v>
      </c>
      <c r="L261" s="47"/>
      <c r="M261" s="216" t="s">
        <v>19</v>
      </c>
      <c r="N261" s="217" t="s">
        <v>40</v>
      </c>
      <c r="O261" s="87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0" t="s">
        <v>160</v>
      </c>
      <c r="AT261" s="220" t="s">
        <v>155</v>
      </c>
      <c r="AU261" s="220" t="s">
        <v>76</v>
      </c>
      <c r="AY261" s="20" t="s">
        <v>154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20" t="s">
        <v>76</v>
      </c>
      <c r="BK261" s="221">
        <f>ROUND(I261*H261,2)</f>
        <v>0</v>
      </c>
      <c r="BL261" s="20" t="s">
        <v>160</v>
      </c>
      <c r="BM261" s="220" t="s">
        <v>598</v>
      </c>
    </row>
    <row r="262" s="2" customFormat="1">
      <c r="A262" s="41"/>
      <c r="B262" s="42"/>
      <c r="C262" s="43"/>
      <c r="D262" s="222" t="s">
        <v>162</v>
      </c>
      <c r="E262" s="43"/>
      <c r="F262" s="223" t="s">
        <v>597</v>
      </c>
      <c r="G262" s="43"/>
      <c r="H262" s="43"/>
      <c r="I262" s="224"/>
      <c r="J262" s="43"/>
      <c r="K262" s="43"/>
      <c r="L262" s="47"/>
      <c r="M262" s="225"/>
      <c r="N262" s="22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162</v>
      </c>
      <c r="AU262" s="20" t="s">
        <v>76</v>
      </c>
    </row>
    <row r="263" s="2" customFormat="1">
      <c r="A263" s="41"/>
      <c r="B263" s="42"/>
      <c r="C263" s="43"/>
      <c r="D263" s="222" t="s">
        <v>217</v>
      </c>
      <c r="E263" s="43"/>
      <c r="F263" s="227" t="s">
        <v>599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217</v>
      </c>
      <c r="AU263" s="20" t="s">
        <v>76</v>
      </c>
    </row>
    <row r="264" s="2" customFormat="1" ht="16.5" customHeight="1">
      <c r="A264" s="41"/>
      <c r="B264" s="42"/>
      <c r="C264" s="209" t="s">
        <v>600</v>
      </c>
      <c r="D264" s="209" t="s">
        <v>155</v>
      </c>
      <c r="E264" s="210" t="s">
        <v>601</v>
      </c>
      <c r="F264" s="211" t="s">
        <v>602</v>
      </c>
      <c r="G264" s="212" t="s">
        <v>170</v>
      </c>
      <c r="H264" s="213">
        <v>50</v>
      </c>
      <c r="I264" s="214"/>
      <c r="J264" s="215">
        <f>ROUND(I264*H264,2)</f>
        <v>0</v>
      </c>
      <c r="K264" s="211" t="s">
        <v>381</v>
      </c>
      <c r="L264" s="47"/>
      <c r="M264" s="216" t="s">
        <v>19</v>
      </c>
      <c r="N264" s="217" t="s">
        <v>40</v>
      </c>
      <c r="O264" s="87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0" t="s">
        <v>160</v>
      </c>
      <c r="AT264" s="220" t="s">
        <v>155</v>
      </c>
      <c r="AU264" s="220" t="s">
        <v>76</v>
      </c>
      <c r="AY264" s="20" t="s">
        <v>154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20" t="s">
        <v>76</v>
      </c>
      <c r="BK264" s="221">
        <f>ROUND(I264*H264,2)</f>
        <v>0</v>
      </c>
      <c r="BL264" s="20" t="s">
        <v>160</v>
      </c>
      <c r="BM264" s="220" t="s">
        <v>603</v>
      </c>
    </row>
    <row r="265" s="2" customFormat="1">
      <c r="A265" s="41"/>
      <c r="B265" s="42"/>
      <c r="C265" s="43"/>
      <c r="D265" s="222" t="s">
        <v>162</v>
      </c>
      <c r="E265" s="43"/>
      <c r="F265" s="223" t="s">
        <v>602</v>
      </c>
      <c r="G265" s="43"/>
      <c r="H265" s="43"/>
      <c r="I265" s="224"/>
      <c r="J265" s="43"/>
      <c r="K265" s="43"/>
      <c r="L265" s="47"/>
      <c r="M265" s="225"/>
      <c r="N265" s="226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162</v>
      </c>
      <c r="AU265" s="20" t="s">
        <v>76</v>
      </c>
    </row>
    <row r="266" s="2" customFormat="1">
      <c r="A266" s="41"/>
      <c r="B266" s="42"/>
      <c r="C266" s="43"/>
      <c r="D266" s="222" t="s">
        <v>217</v>
      </c>
      <c r="E266" s="43"/>
      <c r="F266" s="227" t="s">
        <v>440</v>
      </c>
      <c r="G266" s="43"/>
      <c r="H266" s="43"/>
      <c r="I266" s="224"/>
      <c r="J266" s="43"/>
      <c r="K266" s="43"/>
      <c r="L266" s="47"/>
      <c r="M266" s="225"/>
      <c r="N266" s="226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217</v>
      </c>
      <c r="AU266" s="20" t="s">
        <v>76</v>
      </c>
    </row>
    <row r="267" s="2" customFormat="1" ht="16.5" customHeight="1">
      <c r="A267" s="41"/>
      <c r="B267" s="42"/>
      <c r="C267" s="209" t="s">
        <v>604</v>
      </c>
      <c r="D267" s="209" t="s">
        <v>155</v>
      </c>
      <c r="E267" s="210" t="s">
        <v>605</v>
      </c>
      <c r="F267" s="211" t="s">
        <v>606</v>
      </c>
      <c r="G267" s="212" t="s">
        <v>194</v>
      </c>
      <c r="H267" s="213">
        <v>9</v>
      </c>
      <c r="I267" s="214"/>
      <c r="J267" s="215">
        <f>ROUND(I267*H267,2)</f>
        <v>0</v>
      </c>
      <c r="K267" s="211" t="s">
        <v>381</v>
      </c>
      <c r="L267" s="47"/>
      <c r="M267" s="216" t="s">
        <v>19</v>
      </c>
      <c r="N267" s="217" t="s">
        <v>40</v>
      </c>
      <c r="O267" s="87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9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0" t="s">
        <v>160</v>
      </c>
      <c r="AT267" s="220" t="s">
        <v>155</v>
      </c>
      <c r="AU267" s="220" t="s">
        <v>76</v>
      </c>
      <c r="AY267" s="20" t="s">
        <v>154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20" t="s">
        <v>76</v>
      </c>
      <c r="BK267" s="221">
        <f>ROUND(I267*H267,2)</f>
        <v>0</v>
      </c>
      <c r="BL267" s="20" t="s">
        <v>160</v>
      </c>
      <c r="BM267" s="220" t="s">
        <v>607</v>
      </c>
    </row>
    <row r="268" s="2" customFormat="1">
      <c r="A268" s="41"/>
      <c r="B268" s="42"/>
      <c r="C268" s="43"/>
      <c r="D268" s="222" t="s">
        <v>162</v>
      </c>
      <c r="E268" s="43"/>
      <c r="F268" s="223" t="s">
        <v>606</v>
      </c>
      <c r="G268" s="43"/>
      <c r="H268" s="43"/>
      <c r="I268" s="224"/>
      <c r="J268" s="43"/>
      <c r="K268" s="43"/>
      <c r="L268" s="47"/>
      <c r="M268" s="225"/>
      <c r="N268" s="226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162</v>
      </c>
      <c r="AU268" s="20" t="s">
        <v>76</v>
      </c>
    </row>
    <row r="269" s="2" customFormat="1">
      <c r="A269" s="41"/>
      <c r="B269" s="42"/>
      <c r="C269" s="43"/>
      <c r="D269" s="222" t="s">
        <v>217</v>
      </c>
      <c r="E269" s="43"/>
      <c r="F269" s="227" t="s">
        <v>427</v>
      </c>
      <c r="G269" s="43"/>
      <c r="H269" s="43"/>
      <c r="I269" s="224"/>
      <c r="J269" s="43"/>
      <c r="K269" s="43"/>
      <c r="L269" s="47"/>
      <c r="M269" s="225"/>
      <c r="N269" s="226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217</v>
      </c>
      <c r="AU269" s="20" t="s">
        <v>76</v>
      </c>
    </row>
    <row r="270" s="2" customFormat="1" ht="16.5" customHeight="1">
      <c r="A270" s="41"/>
      <c r="B270" s="42"/>
      <c r="C270" s="209" t="s">
        <v>608</v>
      </c>
      <c r="D270" s="209" t="s">
        <v>155</v>
      </c>
      <c r="E270" s="210" t="s">
        <v>609</v>
      </c>
      <c r="F270" s="211" t="s">
        <v>610</v>
      </c>
      <c r="G270" s="212" t="s">
        <v>194</v>
      </c>
      <c r="H270" s="213">
        <v>9</v>
      </c>
      <c r="I270" s="214"/>
      <c r="J270" s="215">
        <f>ROUND(I270*H270,2)</f>
        <v>0</v>
      </c>
      <c r="K270" s="211" t="s">
        <v>381</v>
      </c>
      <c r="L270" s="47"/>
      <c r="M270" s="216" t="s">
        <v>19</v>
      </c>
      <c r="N270" s="217" t="s">
        <v>40</v>
      </c>
      <c r="O270" s="87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0" t="s">
        <v>160</v>
      </c>
      <c r="AT270" s="220" t="s">
        <v>155</v>
      </c>
      <c r="AU270" s="220" t="s">
        <v>76</v>
      </c>
      <c r="AY270" s="20" t="s">
        <v>154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20" t="s">
        <v>76</v>
      </c>
      <c r="BK270" s="221">
        <f>ROUND(I270*H270,2)</f>
        <v>0</v>
      </c>
      <c r="BL270" s="20" t="s">
        <v>160</v>
      </c>
      <c r="BM270" s="220" t="s">
        <v>611</v>
      </c>
    </row>
    <row r="271" s="2" customFormat="1">
      <c r="A271" s="41"/>
      <c r="B271" s="42"/>
      <c r="C271" s="43"/>
      <c r="D271" s="222" t="s">
        <v>162</v>
      </c>
      <c r="E271" s="43"/>
      <c r="F271" s="223" t="s">
        <v>610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162</v>
      </c>
      <c r="AU271" s="20" t="s">
        <v>76</v>
      </c>
    </row>
    <row r="272" s="2" customFormat="1">
      <c r="A272" s="41"/>
      <c r="B272" s="42"/>
      <c r="C272" s="43"/>
      <c r="D272" s="222" t="s">
        <v>217</v>
      </c>
      <c r="E272" s="43"/>
      <c r="F272" s="227" t="s">
        <v>431</v>
      </c>
      <c r="G272" s="43"/>
      <c r="H272" s="43"/>
      <c r="I272" s="224"/>
      <c r="J272" s="43"/>
      <c r="K272" s="43"/>
      <c r="L272" s="47"/>
      <c r="M272" s="225"/>
      <c r="N272" s="226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217</v>
      </c>
      <c r="AU272" s="20" t="s">
        <v>76</v>
      </c>
    </row>
    <row r="273" s="2" customFormat="1" ht="16.5" customHeight="1">
      <c r="A273" s="41"/>
      <c r="B273" s="42"/>
      <c r="C273" s="209" t="s">
        <v>612</v>
      </c>
      <c r="D273" s="209" t="s">
        <v>155</v>
      </c>
      <c r="E273" s="210" t="s">
        <v>320</v>
      </c>
      <c r="F273" s="211" t="s">
        <v>613</v>
      </c>
      <c r="G273" s="212" t="s">
        <v>194</v>
      </c>
      <c r="H273" s="213">
        <v>1</v>
      </c>
      <c r="I273" s="214"/>
      <c r="J273" s="215">
        <f>ROUND(I273*H273,2)</f>
        <v>0</v>
      </c>
      <c r="K273" s="211" t="s">
        <v>322</v>
      </c>
      <c r="L273" s="47"/>
      <c r="M273" s="216" t="s">
        <v>19</v>
      </c>
      <c r="N273" s="217" t="s">
        <v>40</v>
      </c>
      <c r="O273" s="87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0" t="s">
        <v>160</v>
      </c>
      <c r="AT273" s="220" t="s">
        <v>155</v>
      </c>
      <c r="AU273" s="220" t="s">
        <v>76</v>
      </c>
      <c r="AY273" s="20" t="s">
        <v>154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20" t="s">
        <v>76</v>
      </c>
      <c r="BK273" s="221">
        <f>ROUND(I273*H273,2)</f>
        <v>0</v>
      </c>
      <c r="BL273" s="20" t="s">
        <v>160</v>
      </c>
      <c r="BM273" s="220" t="s">
        <v>614</v>
      </c>
    </row>
    <row r="274" s="2" customFormat="1">
      <c r="A274" s="41"/>
      <c r="B274" s="42"/>
      <c r="C274" s="43"/>
      <c r="D274" s="222" t="s">
        <v>162</v>
      </c>
      <c r="E274" s="43"/>
      <c r="F274" s="223" t="s">
        <v>613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162</v>
      </c>
      <c r="AU274" s="20" t="s">
        <v>76</v>
      </c>
    </row>
    <row r="275" s="2" customFormat="1" ht="16.5" customHeight="1">
      <c r="A275" s="41"/>
      <c r="B275" s="42"/>
      <c r="C275" s="209" t="s">
        <v>615</v>
      </c>
      <c r="D275" s="209" t="s">
        <v>155</v>
      </c>
      <c r="E275" s="210" t="s">
        <v>325</v>
      </c>
      <c r="F275" s="211" t="s">
        <v>371</v>
      </c>
      <c r="G275" s="212" t="s">
        <v>194</v>
      </c>
      <c r="H275" s="213">
        <v>1</v>
      </c>
      <c r="I275" s="214"/>
      <c r="J275" s="215">
        <f>ROUND(I275*H275,2)</f>
        <v>0</v>
      </c>
      <c r="K275" s="211" t="s">
        <v>322</v>
      </c>
      <c r="L275" s="47"/>
      <c r="M275" s="216" t="s">
        <v>19</v>
      </c>
      <c r="N275" s="217" t="s">
        <v>40</v>
      </c>
      <c r="O275" s="87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0" t="s">
        <v>160</v>
      </c>
      <c r="AT275" s="220" t="s">
        <v>155</v>
      </c>
      <c r="AU275" s="220" t="s">
        <v>76</v>
      </c>
      <c r="AY275" s="20" t="s">
        <v>154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20" t="s">
        <v>76</v>
      </c>
      <c r="BK275" s="221">
        <f>ROUND(I275*H275,2)</f>
        <v>0</v>
      </c>
      <c r="BL275" s="20" t="s">
        <v>160</v>
      </c>
      <c r="BM275" s="220" t="s">
        <v>616</v>
      </c>
    </row>
    <row r="276" s="2" customFormat="1">
      <c r="A276" s="41"/>
      <c r="B276" s="42"/>
      <c r="C276" s="43"/>
      <c r="D276" s="222" t="s">
        <v>162</v>
      </c>
      <c r="E276" s="43"/>
      <c r="F276" s="223" t="s">
        <v>371</v>
      </c>
      <c r="G276" s="43"/>
      <c r="H276" s="43"/>
      <c r="I276" s="224"/>
      <c r="J276" s="43"/>
      <c r="K276" s="43"/>
      <c r="L276" s="47"/>
      <c r="M276" s="239"/>
      <c r="N276" s="240"/>
      <c r="O276" s="241"/>
      <c r="P276" s="241"/>
      <c r="Q276" s="241"/>
      <c r="R276" s="241"/>
      <c r="S276" s="241"/>
      <c r="T276" s="242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162</v>
      </c>
      <c r="AU276" s="20" t="s">
        <v>76</v>
      </c>
    </row>
    <row r="277" s="2" customFormat="1" ht="6.96" customHeight="1">
      <c r="A277" s="41"/>
      <c r="B277" s="62"/>
      <c r="C277" s="63"/>
      <c r="D277" s="63"/>
      <c r="E277" s="63"/>
      <c r="F277" s="63"/>
      <c r="G277" s="63"/>
      <c r="H277" s="63"/>
      <c r="I277" s="63"/>
      <c r="J277" s="63"/>
      <c r="K277" s="63"/>
      <c r="L277" s="47"/>
      <c r="M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</row>
  </sheetData>
  <sheetProtection sheet="1" autoFilter="0" formatColumns="0" formatRows="0" objects="1" scenarios="1" spinCount="100000" saltValue="JougZi7SjXK/6shrY6sbeTmpNeD08y4KOJ7azgy+CKXBqeSu8hbmuOekC/MCkN2ub54YU228Jcmwm/+dtQ+3BA==" hashValue="qJZYbQrq14pQRAyKchMrDprerEHnnA1+Vv28IcVfi4jqJMPo1IKhZ3s0UY00a82y6rDVQx2qgB0EKEjbiyDE3A==" algorithmName="SHA-512" password="CC35"/>
  <autoFilter ref="C86:K2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617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ROUND((SUM(BE86:BE266)),  2)</f>
        <v>0</v>
      </c>
      <c r="G35" s="41"/>
      <c r="H35" s="41"/>
      <c r="I35" s="161">
        <v>0.20999999999999999</v>
      </c>
      <c r="J35" s="160">
        <f>ROUND(((SUM(BE86:BE266))*I35),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ROUND((SUM(BF86:BF266)),  2)</f>
        <v>0</v>
      </c>
      <c r="G36" s="41"/>
      <c r="H36" s="41"/>
      <c r="I36" s="161">
        <v>0.12</v>
      </c>
      <c r="J36" s="160">
        <f>ROUND(((SUM(BF86:BF266))*I36),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ROUND((SUM(BG86:BG266)),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ROUND((SUM(BH86:BH266)),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ROUND((SUM(BI86:BI266)),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11-02-41 - ŽST Hrubá Voda, elektrická požární a zabezpečovací signalizace (EPS, EZS)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618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140</v>
      </c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3" t="str">
        <f>E7</f>
        <v>ŽST Hrubá Voda - vymístění pracoviště ŘP</v>
      </c>
      <c r="F74" s="35"/>
      <c r="G74" s="35"/>
      <c r="H74" s="35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4"/>
      <c r="C75" s="35" t="s">
        <v>127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1"/>
      <c r="B76" s="42"/>
      <c r="C76" s="43"/>
      <c r="D76" s="43"/>
      <c r="E76" s="173" t="s">
        <v>128</v>
      </c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129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PS 11-02-41 - ŽST Hrubá Voda, elektrická požární a zabezpečovací signalizace (EPS, EZS)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F14</f>
        <v xml:space="preserve"> </v>
      </c>
      <c r="G80" s="43"/>
      <c r="H80" s="43"/>
      <c r="I80" s="35" t="s">
        <v>23</v>
      </c>
      <c r="J80" s="75" t="str">
        <f>IF(J14="","",J14)</f>
        <v>30. 4. 2025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E17</f>
        <v xml:space="preserve"> </v>
      </c>
      <c r="G82" s="43"/>
      <c r="H82" s="43"/>
      <c r="I82" s="35" t="s">
        <v>30</v>
      </c>
      <c r="J82" s="39" t="str">
        <f>E23</f>
        <v xml:space="preserve"> 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28</v>
      </c>
      <c r="D83" s="43"/>
      <c r="E83" s="43"/>
      <c r="F83" s="30" t="str">
        <f>IF(E20="","",E20)</f>
        <v>Vyplň údaj</v>
      </c>
      <c r="G83" s="43"/>
      <c r="H83" s="43"/>
      <c r="I83" s="35" t="s">
        <v>32</v>
      </c>
      <c r="J83" s="39" t="str">
        <f>E26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0" customFormat="1" ht="29.28" customHeight="1">
      <c r="A85" s="184"/>
      <c r="B85" s="185"/>
      <c r="C85" s="186" t="s">
        <v>141</v>
      </c>
      <c r="D85" s="187" t="s">
        <v>54</v>
      </c>
      <c r="E85" s="187" t="s">
        <v>50</v>
      </c>
      <c r="F85" s="187" t="s">
        <v>51</v>
      </c>
      <c r="G85" s="187" t="s">
        <v>142</v>
      </c>
      <c r="H85" s="187" t="s">
        <v>143</v>
      </c>
      <c r="I85" s="187" t="s">
        <v>144</v>
      </c>
      <c r="J85" s="187" t="s">
        <v>133</v>
      </c>
      <c r="K85" s="188" t="s">
        <v>145</v>
      </c>
      <c r="L85" s="189"/>
      <c r="M85" s="95" t="s">
        <v>19</v>
      </c>
      <c r="N85" s="96" t="s">
        <v>39</v>
      </c>
      <c r="O85" s="96" t="s">
        <v>146</v>
      </c>
      <c r="P85" s="96" t="s">
        <v>147</v>
      </c>
      <c r="Q85" s="96" t="s">
        <v>148</v>
      </c>
      <c r="R85" s="96" t="s">
        <v>149</v>
      </c>
      <c r="S85" s="96" t="s">
        <v>150</v>
      </c>
      <c r="T85" s="97" t="s">
        <v>151</v>
      </c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</row>
    <row r="86" s="2" customFormat="1" ht="22.8" customHeight="1">
      <c r="A86" s="41"/>
      <c r="B86" s="42"/>
      <c r="C86" s="102" t="s">
        <v>152</v>
      </c>
      <c r="D86" s="43"/>
      <c r="E86" s="43"/>
      <c r="F86" s="43"/>
      <c r="G86" s="43"/>
      <c r="H86" s="43"/>
      <c r="I86" s="43"/>
      <c r="J86" s="190">
        <f>BK86</f>
        <v>0</v>
      </c>
      <c r="K86" s="43"/>
      <c r="L86" s="47"/>
      <c r="M86" s="98"/>
      <c r="N86" s="191"/>
      <c r="O86" s="99"/>
      <c r="P86" s="192">
        <f>P87</f>
        <v>0</v>
      </c>
      <c r="Q86" s="99"/>
      <c r="R86" s="192">
        <f>R87</f>
        <v>0</v>
      </c>
      <c r="S86" s="99"/>
      <c r="T86" s="193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68</v>
      </c>
      <c r="AU86" s="20" t="s">
        <v>134</v>
      </c>
      <c r="BK86" s="194">
        <f>BK87</f>
        <v>0</v>
      </c>
    </row>
    <row r="87" s="11" customFormat="1" ht="25.92" customHeight="1">
      <c r="A87" s="11"/>
      <c r="B87" s="195"/>
      <c r="C87" s="196"/>
      <c r="D87" s="197" t="s">
        <v>68</v>
      </c>
      <c r="E87" s="198" t="s">
        <v>619</v>
      </c>
      <c r="F87" s="198" t="s">
        <v>620</v>
      </c>
      <c r="G87" s="196"/>
      <c r="H87" s="196"/>
      <c r="I87" s="199"/>
      <c r="J87" s="200">
        <f>BK87</f>
        <v>0</v>
      </c>
      <c r="K87" s="196"/>
      <c r="L87" s="201"/>
      <c r="M87" s="202"/>
      <c r="N87" s="203"/>
      <c r="O87" s="203"/>
      <c r="P87" s="204">
        <f>SUM(P88:P266)</f>
        <v>0</v>
      </c>
      <c r="Q87" s="203"/>
      <c r="R87" s="204">
        <f>SUM(R88:R266)</f>
        <v>0</v>
      </c>
      <c r="S87" s="203"/>
      <c r="T87" s="205">
        <f>SUM(T88:T266)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6" t="s">
        <v>76</v>
      </c>
      <c r="AT87" s="207" t="s">
        <v>68</v>
      </c>
      <c r="AU87" s="207" t="s">
        <v>69</v>
      </c>
      <c r="AY87" s="206" t="s">
        <v>154</v>
      </c>
      <c r="BK87" s="208">
        <f>SUM(BK88:BK266)</f>
        <v>0</v>
      </c>
    </row>
    <row r="88" s="2" customFormat="1" ht="16.5" customHeight="1">
      <c r="A88" s="41"/>
      <c r="B88" s="42"/>
      <c r="C88" s="209" t="s">
        <v>76</v>
      </c>
      <c r="D88" s="209" t="s">
        <v>155</v>
      </c>
      <c r="E88" s="210" t="s">
        <v>621</v>
      </c>
      <c r="F88" s="211" t="s">
        <v>622</v>
      </c>
      <c r="G88" s="212" t="s">
        <v>194</v>
      </c>
      <c r="H88" s="213">
        <v>2</v>
      </c>
      <c r="I88" s="214"/>
      <c r="J88" s="215">
        <f>ROUND(I88*H88,2)</f>
        <v>0</v>
      </c>
      <c r="K88" s="211" t="s">
        <v>381</v>
      </c>
      <c r="L88" s="47"/>
      <c r="M88" s="216" t="s">
        <v>19</v>
      </c>
      <c r="N88" s="217" t="s">
        <v>40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160</v>
      </c>
      <c r="AT88" s="220" t="s">
        <v>155</v>
      </c>
      <c r="AU88" s="220" t="s">
        <v>76</v>
      </c>
      <c r="AY88" s="20" t="s">
        <v>154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76</v>
      </c>
      <c r="BK88" s="221">
        <f>ROUND(I88*H88,2)</f>
        <v>0</v>
      </c>
      <c r="BL88" s="20" t="s">
        <v>160</v>
      </c>
      <c r="BM88" s="220" t="s">
        <v>623</v>
      </c>
    </row>
    <row r="89" s="2" customFormat="1">
      <c r="A89" s="41"/>
      <c r="B89" s="42"/>
      <c r="C89" s="43"/>
      <c r="D89" s="222" t="s">
        <v>162</v>
      </c>
      <c r="E89" s="43"/>
      <c r="F89" s="223" t="s">
        <v>622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162</v>
      </c>
      <c r="AU89" s="20" t="s">
        <v>76</v>
      </c>
    </row>
    <row r="90" s="2" customFormat="1">
      <c r="A90" s="41"/>
      <c r="B90" s="42"/>
      <c r="C90" s="43"/>
      <c r="D90" s="222" t="s">
        <v>217</v>
      </c>
      <c r="E90" s="43"/>
      <c r="F90" s="227" t="s">
        <v>624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217</v>
      </c>
      <c r="AU90" s="20" t="s">
        <v>76</v>
      </c>
    </row>
    <row r="91" s="2" customFormat="1" ht="16.5" customHeight="1">
      <c r="A91" s="41"/>
      <c r="B91" s="42"/>
      <c r="C91" s="209" t="s">
        <v>78</v>
      </c>
      <c r="D91" s="209" t="s">
        <v>155</v>
      </c>
      <c r="E91" s="210" t="s">
        <v>625</v>
      </c>
      <c r="F91" s="211" t="s">
        <v>626</v>
      </c>
      <c r="G91" s="212" t="s">
        <v>627</v>
      </c>
      <c r="H91" s="213">
        <v>1</v>
      </c>
      <c r="I91" s="214"/>
      <c r="J91" s="215">
        <f>ROUND(I91*H91,2)</f>
        <v>0</v>
      </c>
      <c r="K91" s="211" t="s">
        <v>381</v>
      </c>
      <c r="L91" s="47"/>
      <c r="M91" s="216" t="s">
        <v>19</v>
      </c>
      <c r="N91" s="217" t="s">
        <v>40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160</v>
      </c>
      <c r="AT91" s="220" t="s">
        <v>155</v>
      </c>
      <c r="AU91" s="220" t="s">
        <v>76</v>
      </c>
      <c r="AY91" s="20" t="s">
        <v>154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76</v>
      </c>
      <c r="BK91" s="221">
        <f>ROUND(I91*H91,2)</f>
        <v>0</v>
      </c>
      <c r="BL91" s="20" t="s">
        <v>160</v>
      </c>
      <c r="BM91" s="220" t="s">
        <v>628</v>
      </c>
    </row>
    <row r="92" s="2" customFormat="1">
      <c r="A92" s="41"/>
      <c r="B92" s="42"/>
      <c r="C92" s="43"/>
      <c r="D92" s="222" t="s">
        <v>162</v>
      </c>
      <c r="E92" s="43"/>
      <c r="F92" s="223" t="s">
        <v>626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162</v>
      </c>
      <c r="AU92" s="20" t="s">
        <v>76</v>
      </c>
    </row>
    <row r="93" s="2" customFormat="1">
      <c r="A93" s="41"/>
      <c r="B93" s="42"/>
      <c r="C93" s="43"/>
      <c r="D93" s="222" t="s">
        <v>217</v>
      </c>
      <c r="E93" s="43"/>
      <c r="F93" s="227" t="s">
        <v>411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217</v>
      </c>
      <c r="AU93" s="20" t="s">
        <v>76</v>
      </c>
    </row>
    <row r="94" s="2" customFormat="1" ht="16.5" customHeight="1">
      <c r="A94" s="41"/>
      <c r="B94" s="42"/>
      <c r="C94" s="209" t="s">
        <v>112</v>
      </c>
      <c r="D94" s="209" t="s">
        <v>155</v>
      </c>
      <c r="E94" s="210" t="s">
        <v>629</v>
      </c>
      <c r="F94" s="211" t="s">
        <v>630</v>
      </c>
      <c r="G94" s="212" t="s">
        <v>170</v>
      </c>
      <c r="H94" s="213">
        <v>175</v>
      </c>
      <c r="I94" s="214"/>
      <c r="J94" s="215">
        <f>ROUND(I94*H94,2)</f>
        <v>0</v>
      </c>
      <c r="K94" s="211" t="s">
        <v>381</v>
      </c>
      <c r="L94" s="47"/>
      <c r="M94" s="216" t="s">
        <v>19</v>
      </c>
      <c r="N94" s="217" t="s">
        <v>40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160</v>
      </c>
      <c r="AT94" s="220" t="s">
        <v>155</v>
      </c>
      <c r="AU94" s="220" t="s">
        <v>76</v>
      </c>
      <c r="AY94" s="20" t="s">
        <v>154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76</v>
      </c>
      <c r="BK94" s="221">
        <f>ROUND(I94*H94,2)</f>
        <v>0</v>
      </c>
      <c r="BL94" s="20" t="s">
        <v>160</v>
      </c>
      <c r="BM94" s="220" t="s">
        <v>631</v>
      </c>
    </row>
    <row r="95" s="2" customFormat="1">
      <c r="A95" s="41"/>
      <c r="B95" s="42"/>
      <c r="C95" s="43"/>
      <c r="D95" s="222" t="s">
        <v>162</v>
      </c>
      <c r="E95" s="43"/>
      <c r="F95" s="223" t="s">
        <v>630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162</v>
      </c>
      <c r="AU95" s="20" t="s">
        <v>76</v>
      </c>
    </row>
    <row r="96" s="2" customFormat="1">
      <c r="A96" s="41"/>
      <c r="B96" s="42"/>
      <c r="C96" s="43"/>
      <c r="D96" s="222" t="s">
        <v>217</v>
      </c>
      <c r="E96" s="43"/>
      <c r="F96" s="227" t="s">
        <v>632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217</v>
      </c>
      <c r="AU96" s="20" t="s">
        <v>76</v>
      </c>
    </row>
    <row r="97" s="2" customFormat="1" ht="16.5" customHeight="1">
      <c r="A97" s="41"/>
      <c r="B97" s="42"/>
      <c r="C97" s="209" t="s">
        <v>160</v>
      </c>
      <c r="D97" s="209" t="s">
        <v>155</v>
      </c>
      <c r="E97" s="210" t="s">
        <v>633</v>
      </c>
      <c r="F97" s="211" t="s">
        <v>634</v>
      </c>
      <c r="G97" s="212" t="s">
        <v>194</v>
      </c>
      <c r="H97" s="213">
        <v>2</v>
      </c>
      <c r="I97" s="214"/>
      <c r="J97" s="215">
        <f>ROUND(I97*H97,2)</f>
        <v>0</v>
      </c>
      <c r="K97" s="211" t="s">
        <v>381</v>
      </c>
      <c r="L97" s="47"/>
      <c r="M97" s="216" t="s">
        <v>19</v>
      </c>
      <c r="N97" s="217" t="s">
        <v>40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160</v>
      </c>
      <c r="AT97" s="220" t="s">
        <v>155</v>
      </c>
      <c r="AU97" s="220" t="s">
        <v>76</v>
      </c>
      <c r="AY97" s="20" t="s">
        <v>154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76</v>
      </c>
      <c r="BK97" s="221">
        <f>ROUND(I97*H97,2)</f>
        <v>0</v>
      </c>
      <c r="BL97" s="20" t="s">
        <v>160</v>
      </c>
      <c r="BM97" s="220" t="s">
        <v>635</v>
      </c>
    </row>
    <row r="98" s="2" customFormat="1">
      <c r="A98" s="41"/>
      <c r="B98" s="42"/>
      <c r="C98" s="43"/>
      <c r="D98" s="222" t="s">
        <v>162</v>
      </c>
      <c r="E98" s="43"/>
      <c r="F98" s="223" t="s">
        <v>634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162</v>
      </c>
      <c r="AU98" s="20" t="s">
        <v>76</v>
      </c>
    </row>
    <row r="99" s="2" customFormat="1">
      <c r="A99" s="41"/>
      <c r="B99" s="42"/>
      <c r="C99" s="43"/>
      <c r="D99" s="222" t="s">
        <v>217</v>
      </c>
      <c r="E99" s="43"/>
      <c r="F99" s="227" t="s">
        <v>636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217</v>
      </c>
      <c r="AU99" s="20" t="s">
        <v>76</v>
      </c>
    </row>
    <row r="100" s="2" customFormat="1" ht="16.5" customHeight="1">
      <c r="A100" s="41"/>
      <c r="B100" s="42"/>
      <c r="C100" s="209" t="s">
        <v>177</v>
      </c>
      <c r="D100" s="209" t="s">
        <v>155</v>
      </c>
      <c r="E100" s="210" t="s">
        <v>637</v>
      </c>
      <c r="F100" s="211" t="s">
        <v>638</v>
      </c>
      <c r="G100" s="212" t="s">
        <v>194</v>
      </c>
      <c r="H100" s="213">
        <v>2</v>
      </c>
      <c r="I100" s="214"/>
      <c r="J100" s="215">
        <f>ROUND(I100*H100,2)</f>
        <v>0</v>
      </c>
      <c r="K100" s="211" t="s">
        <v>381</v>
      </c>
      <c r="L100" s="47"/>
      <c r="M100" s="216" t="s">
        <v>19</v>
      </c>
      <c r="N100" s="217" t="s">
        <v>40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160</v>
      </c>
      <c r="AT100" s="220" t="s">
        <v>155</v>
      </c>
      <c r="AU100" s="220" t="s">
        <v>76</v>
      </c>
      <c r="AY100" s="20" t="s">
        <v>154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76</v>
      </c>
      <c r="BK100" s="221">
        <f>ROUND(I100*H100,2)</f>
        <v>0</v>
      </c>
      <c r="BL100" s="20" t="s">
        <v>160</v>
      </c>
      <c r="BM100" s="220" t="s">
        <v>639</v>
      </c>
    </row>
    <row r="101" s="2" customFormat="1">
      <c r="A101" s="41"/>
      <c r="B101" s="42"/>
      <c r="C101" s="43"/>
      <c r="D101" s="222" t="s">
        <v>162</v>
      </c>
      <c r="E101" s="43"/>
      <c r="F101" s="223" t="s">
        <v>638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162</v>
      </c>
      <c r="AU101" s="20" t="s">
        <v>76</v>
      </c>
    </row>
    <row r="102" s="2" customFormat="1">
      <c r="A102" s="41"/>
      <c r="B102" s="42"/>
      <c r="C102" s="43"/>
      <c r="D102" s="222" t="s">
        <v>217</v>
      </c>
      <c r="E102" s="43"/>
      <c r="F102" s="227" t="s">
        <v>640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217</v>
      </c>
      <c r="AU102" s="20" t="s">
        <v>76</v>
      </c>
    </row>
    <row r="103" s="2" customFormat="1" ht="16.5" customHeight="1">
      <c r="A103" s="41"/>
      <c r="B103" s="42"/>
      <c r="C103" s="209" t="s">
        <v>182</v>
      </c>
      <c r="D103" s="209" t="s">
        <v>155</v>
      </c>
      <c r="E103" s="210" t="s">
        <v>641</v>
      </c>
      <c r="F103" s="211" t="s">
        <v>642</v>
      </c>
      <c r="G103" s="212" t="s">
        <v>194</v>
      </c>
      <c r="H103" s="213">
        <v>1</v>
      </c>
      <c r="I103" s="214"/>
      <c r="J103" s="215">
        <f>ROUND(I103*H103,2)</f>
        <v>0</v>
      </c>
      <c r="K103" s="211" t="s">
        <v>381</v>
      </c>
      <c r="L103" s="47"/>
      <c r="M103" s="216" t="s">
        <v>19</v>
      </c>
      <c r="N103" s="217" t="s">
        <v>40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160</v>
      </c>
      <c r="AT103" s="220" t="s">
        <v>155</v>
      </c>
      <c r="AU103" s="220" t="s">
        <v>76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160</v>
      </c>
      <c r="BM103" s="220" t="s">
        <v>643</v>
      </c>
    </row>
    <row r="104" s="2" customFormat="1">
      <c r="A104" s="41"/>
      <c r="B104" s="42"/>
      <c r="C104" s="43"/>
      <c r="D104" s="222" t="s">
        <v>162</v>
      </c>
      <c r="E104" s="43"/>
      <c r="F104" s="223" t="s">
        <v>642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162</v>
      </c>
      <c r="AU104" s="20" t="s">
        <v>76</v>
      </c>
    </row>
    <row r="105" s="2" customFormat="1">
      <c r="A105" s="41"/>
      <c r="B105" s="42"/>
      <c r="C105" s="43"/>
      <c r="D105" s="222" t="s">
        <v>217</v>
      </c>
      <c r="E105" s="43"/>
      <c r="F105" s="227" t="s">
        <v>640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217</v>
      </c>
      <c r="AU105" s="20" t="s">
        <v>76</v>
      </c>
    </row>
    <row r="106" s="2" customFormat="1" ht="16.5" customHeight="1">
      <c r="A106" s="41"/>
      <c r="B106" s="42"/>
      <c r="C106" s="209" t="s">
        <v>186</v>
      </c>
      <c r="D106" s="209" t="s">
        <v>155</v>
      </c>
      <c r="E106" s="210" t="s">
        <v>344</v>
      </c>
      <c r="F106" s="211" t="s">
        <v>345</v>
      </c>
      <c r="G106" s="212" t="s">
        <v>346</v>
      </c>
      <c r="H106" s="213">
        <v>32</v>
      </c>
      <c r="I106" s="214"/>
      <c r="J106" s="215">
        <f>ROUND(I106*H106,2)</f>
        <v>0</v>
      </c>
      <c r="K106" s="211" t="s">
        <v>381</v>
      </c>
      <c r="L106" s="47"/>
      <c r="M106" s="216" t="s">
        <v>19</v>
      </c>
      <c r="N106" s="217" t="s">
        <v>40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160</v>
      </c>
      <c r="AT106" s="220" t="s">
        <v>155</v>
      </c>
      <c r="AU106" s="220" t="s">
        <v>76</v>
      </c>
      <c r="AY106" s="20" t="s">
        <v>154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160</v>
      </c>
      <c r="BM106" s="220" t="s">
        <v>644</v>
      </c>
    </row>
    <row r="107" s="2" customFormat="1">
      <c r="A107" s="41"/>
      <c r="B107" s="42"/>
      <c r="C107" s="43"/>
      <c r="D107" s="222" t="s">
        <v>162</v>
      </c>
      <c r="E107" s="43"/>
      <c r="F107" s="223" t="s">
        <v>345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162</v>
      </c>
      <c r="AU107" s="20" t="s">
        <v>76</v>
      </c>
    </row>
    <row r="108" s="2" customFormat="1">
      <c r="A108" s="41"/>
      <c r="B108" s="42"/>
      <c r="C108" s="43"/>
      <c r="D108" s="222" t="s">
        <v>217</v>
      </c>
      <c r="E108" s="43"/>
      <c r="F108" s="227" t="s">
        <v>645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217</v>
      </c>
      <c r="AU108" s="20" t="s">
        <v>76</v>
      </c>
    </row>
    <row r="109" s="2" customFormat="1" ht="16.5" customHeight="1">
      <c r="A109" s="41"/>
      <c r="B109" s="42"/>
      <c r="C109" s="209" t="s">
        <v>197</v>
      </c>
      <c r="D109" s="209" t="s">
        <v>155</v>
      </c>
      <c r="E109" s="210" t="s">
        <v>350</v>
      </c>
      <c r="F109" s="211" t="s">
        <v>351</v>
      </c>
      <c r="G109" s="212" t="s">
        <v>346</v>
      </c>
      <c r="H109" s="213">
        <v>32</v>
      </c>
      <c r="I109" s="214"/>
      <c r="J109" s="215">
        <f>ROUND(I109*H109,2)</f>
        <v>0</v>
      </c>
      <c r="K109" s="211" t="s">
        <v>381</v>
      </c>
      <c r="L109" s="47"/>
      <c r="M109" s="216" t="s">
        <v>19</v>
      </c>
      <c r="N109" s="217" t="s">
        <v>40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160</v>
      </c>
      <c r="AT109" s="220" t="s">
        <v>155</v>
      </c>
      <c r="AU109" s="220" t="s">
        <v>76</v>
      </c>
      <c r="AY109" s="20" t="s">
        <v>154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76</v>
      </c>
      <c r="BK109" s="221">
        <f>ROUND(I109*H109,2)</f>
        <v>0</v>
      </c>
      <c r="BL109" s="20" t="s">
        <v>160</v>
      </c>
      <c r="BM109" s="220" t="s">
        <v>646</v>
      </c>
    </row>
    <row r="110" s="2" customFormat="1">
      <c r="A110" s="41"/>
      <c r="B110" s="42"/>
      <c r="C110" s="43"/>
      <c r="D110" s="222" t="s">
        <v>162</v>
      </c>
      <c r="E110" s="43"/>
      <c r="F110" s="223" t="s">
        <v>351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162</v>
      </c>
      <c r="AU110" s="20" t="s">
        <v>76</v>
      </c>
    </row>
    <row r="111" s="2" customFormat="1">
      <c r="A111" s="41"/>
      <c r="B111" s="42"/>
      <c r="C111" s="43"/>
      <c r="D111" s="222" t="s">
        <v>217</v>
      </c>
      <c r="E111" s="43"/>
      <c r="F111" s="227" t="s">
        <v>647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217</v>
      </c>
      <c r="AU111" s="20" t="s">
        <v>76</v>
      </c>
    </row>
    <row r="112" s="2" customFormat="1" ht="16.5" customHeight="1">
      <c r="A112" s="41"/>
      <c r="B112" s="42"/>
      <c r="C112" s="209" t="s">
        <v>207</v>
      </c>
      <c r="D112" s="209" t="s">
        <v>155</v>
      </c>
      <c r="E112" s="210" t="s">
        <v>365</v>
      </c>
      <c r="F112" s="211" t="s">
        <v>366</v>
      </c>
      <c r="G112" s="212" t="s">
        <v>194</v>
      </c>
      <c r="H112" s="213">
        <v>2</v>
      </c>
      <c r="I112" s="214"/>
      <c r="J112" s="215">
        <f>ROUND(I112*H112,2)</f>
        <v>0</v>
      </c>
      <c r="K112" s="211" t="s">
        <v>381</v>
      </c>
      <c r="L112" s="47"/>
      <c r="M112" s="216" t="s">
        <v>19</v>
      </c>
      <c r="N112" s="217" t="s">
        <v>40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160</v>
      </c>
      <c r="AT112" s="220" t="s">
        <v>155</v>
      </c>
      <c r="AU112" s="220" t="s">
        <v>76</v>
      </c>
      <c r="AY112" s="20" t="s">
        <v>154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76</v>
      </c>
      <c r="BK112" s="221">
        <f>ROUND(I112*H112,2)</f>
        <v>0</v>
      </c>
      <c r="BL112" s="20" t="s">
        <v>160</v>
      </c>
      <c r="BM112" s="220" t="s">
        <v>648</v>
      </c>
    </row>
    <row r="113" s="2" customFormat="1">
      <c r="A113" s="41"/>
      <c r="B113" s="42"/>
      <c r="C113" s="43"/>
      <c r="D113" s="222" t="s">
        <v>162</v>
      </c>
      <c r="E113" s="43"/>
      <c r="F113" s="223" t="s">
        <v>366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162</v>
      </c>
      <c r="AU113" s="20" t="s">
        <v>76</v>
      </c>
    </row>
    <row r="114" s="2" customFormat="1">
      <c r="A114" s="41"/>
      <c r="B114" s="42"/>
      <c r="C114" s="43"/>
      <c r="D114" s="222" t="s">
        <v>217</v>
      </c>
      <c r="E114" s="43"/>
      <c r="F114" s="227" t="s">
        <v>649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217</v>
      </c>
      <c r="AU114" s="20" t="s">
        <v>76</v>
      </c>
    </row>
    <row r="115" s="2" customFormat="1" ht="16.5" customHeight="1">
      <c r="A115" s="41"/>
      <c r="B115" s="42"/>
      <c r="C115" s="209" t="s">
        <v>203</v>
      </c>
      <c r="D115" s="209" t="s">
        <v>155</v>
      </c>
      <c r="E115" s="210" t="s">
        <v>650</v>
      </c>
      <c r="F115" s="211" t="s">
        <v>651</v>
      </c>
      <c r="G115" s="212" t="s">
        <v>170</v>
      </c>
      <c r="H115" s="213">
        <v>50</v>
      </c>
      <c r="I115" s="214"/>
      <c r="J115" s="215">
        <f>ROUND(I115*H115,2)</f>
        <v>0</v>
      </c>
      <c r="K115" s="211" t="s">
        <v>381</v>
      </c>
      <c r="L115" s="47"/>
      <c r="M115" s="216" t="s">
        <v>19</v>
      </c>
      <c r="N115" s="217" t="s">
        <v>40</v>
      </c>
      <c r="O115" s="87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160</v>
      </c>
      <c r="AT115" s="220" t="s">
        <v>155</v>
      </c>
      <c r="AU115" s="220" t="s">
        <v>76</v>
      </c>
      <c r="AY115" s="20" t="s">
        <v>154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76</v>
      </c>
      <c r="BK115" s="221">
        <f>ROUND(I115*H115,2)</f>
        <v>0</v>
      </c>
      <c r="BL115" s="20" t="s">
        <v>160</v>
      </c>
      <c r="BM115" s="220" t="s">
        <v>652</v>
      </c>
    </row>
    <row r="116" s="2" customFormat="1">
      <c r="A116" s="41"/>
      <c r="B116" s="42"/>
      <c r="C116" s="43"/>
      <c r="D116" s="222" t="s">
        <v>162</v>
      </c>
      <c r="E116" s="43"/>
      <c r="F116" s="223" t="s">
        <v>651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162</v>
      </c>
      <c r="AU116" s="20" t="s">
        <v>76</v>
      </c>
    </row>
    <row r="117" s="2" customFormat="1">
      <c r="A117" s="41"/>
      <c r="B117" s="42"/>
      <c r="C117" s="43"/>
      <c r="D117" s="222" t="s">
        <v>217</v>
      </c>
      <c r="E117" s="43"/>
      <c r="F117" s="227" t="s">
        <v>435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217</v>
      </c>
      <c r="AU117" s="20" t="s">
        <v>76</v>
      </c>
    </row>
    <row r="118" s="2" customFormat="1" ht="16.5" customHeight="1">
      <c r="A118" s="41"/>
      <c r="B118" s="42"/>
      <c r="C118" s="209" t="s">
        <v>219</v>
      </c>
      <c r="D118" s="209" t="s">
        <v>155</v>
      </c>
      <c r="E118" s="210" t="s">
        <v>653</v>
      </c>
      <c r="F118" s="211" t="s">
        <v>654</v>
      </c>
      <c r="G118" s="212" t="s">
        <v>170</v>
      </c>
      <c r="H118" s="213">
        <v>50</v>
      </c>
      <c r="I118" s="214"/>
      <c r="J118" s="215">
        <f>ROUND(I118*H118,2)</f>
        <v>0</v>
      </c>
      <c r="K118" s="211" t="s">
        <v>381</v>
      </c>
      <c r="L118" s="47"/>
      <c r="M118" s="216" t="s">
        <v>19</v>
      </c>
      <c r="N118" s="217" t="s">
        <v>40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160</v>
      </c>
      <c r="AT118" s="220" t="s">
        <v>155</v>
      </c>
      <c r="AU118" s="220" t="s">
        <v>76</v>
      </c>
      <c r="AY118" s="20" t="s">
        <v>154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76</v>
      </c>
      <c r="BK118" s="221">
        <f>ROUND(I118*H118,2)</f>
        <v>0</v>
      </c>
      <c r="BL118" s="20" t="s">
        <v>160</v>
      </c>
      <c r="BM118" s="220" t="s">
        <v>655</v>
      </c>
    </row>
    <row r="119" s="2" customFormat="1">
      <c r="A119" s="41"/>
      <c r="B119" s="42"/>
      <c r="C119" s="43"/>
      <c r="D119" s="222" t="s">
        <v>162</v>
      </c>
      <c r="E119" s="43"/>
      <c r="F119" s="223" t="s">
        <v>654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162</v>
      </c>
      <c r="AU119" s="20" t="s">
        <v>76</v>
      </c>
    </row>
    <row r="120" s="2" customFormat="1">
      <c r="A120" s="41"/>
      <c r="B120" s="42"/>
      <c r="C120" s="43"/>
      <c r="D120" s="222" t="s">
        <v>217</v>
      </c>
      <c r="E120" s="43"/>
      <c r="F120" s="227" t="s">
        <v>656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217</v>
      </c>
      <c r="AU120" s="20" t="s">
        <v>76</v>
      </c>
    </row>
    <row r="121" s="2" customFormat="1" ht="24.15" customHeight="1">
      <c r="A121" s="41"/>
      <c r="B121" s="42"/>
      <c r="C121" s="209" t="s">
        <v>8</v>
      </c>
      <c r="D121" s="209" t="s">
        <v>155</v>
      </c>
      <c r="E121" s="210" t="s">
        <v>657</v>
      </c>
      <c r="F121" s="211" t="s">
        <v>658</v>
      </c>
      <c r="G121" s="212" t="s">
        <v>200</v>
      </c>
      <c r="H121" s="213">
        <v>1.75</v>
      </c>
      <c r="I121" s="214"/>
      <c r="J121" s="215">
        <f>ROUND(I121*H121,2)</f>
        <v>0</v>
      </c>
      <c r="K121" s="211" t="s">
        <v>381</v>
      </c>
      <c r="L121" s="47"/>
      <c r="M121" s="216" t="s">
        <v>19</v>
      </c>
      <c r="N121" s="217" t="s">
        <v>40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160</v>
      </c>
      <c r="AT121" s="220" t="s">
        <v>155</v>
      </c>
      <c r="AU121" s="220" t="s">
        <v>76</v>
      </c>
      <c r="AY121" s="20" t="s">
        <v>154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76</v>
      </c>
      <c r="BK121" s="221">
        <f>ROUND(I121*H121,2)</f>
        <v>0</v>
      </c>
      <c r="BL121" s="20" t="s">
        <v>160</v>
      </c>
      <c r="BM121" s="220" t="s">
        <v>659</v>
      </c>
    </row>
    <row r="122" s="2" customFormat="1">
      <c r="A122" s="41"/>
      <c r="B122" s="42"/>
      <c r="C122" s="43"/>
      <c r="D122" s="222" t="s">
        <v>162</v>
      </c>
      <c r="E122" s="43"/>
      <c r="F122" s="223" t="s">
        <v>658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162</v>
      </c>
      <c r="AU122" s="20" t="s">
        <v>76</v>
      </c>
    </row>
    <row r="123" s="2" customFormat="1">
      <c r="A123" s="41"/>
      <c r="B123" s="42"/>
      <c r="C123" s="43"/>
      <c r="D123" s="222" t="s">
        <v>217</v>
      </c>
      <c r="E123" s="43"/>
      <c r="F123" s="227" t="s">
        <v>599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217</v>
      </c>
      <c r="AU123" s="20" t="s">
        <v>76</v>
      </c>
    </row>
    <row r="124" s="2" customFormat="1" ht="24.15" customHeight="1">
      <c r="A124" s="41"/>
      <c r="B124" s="42"/>
      <c r="C124" s="209" t="s">
        <v>231</v>
      </c>
      <c r="D124" s="209" t="s">
        <v>155</v>
      </c>
      <c r="E124" s="210" t="s">
        <v>660</v>
      </c>
      <c r="F124" s="211" t="s">
        <v>661</v>
      </c>
      <c r="G124" s="212" t="s">
        <v>200</v>
      </c>
      <c r="H124" s="213">
        <v>1.75</v>
      </c>
      <c r="I124" s="214"/>
      <c r="J124" s="215">
        <f>ROUND(I124*H124,2)</f>
        <v>0</v>
      </c>
      <c r="K124" s="211" t="s">
        <v>381</v>
      </c>
      <c r="L124" s="47"/>
      <c r="M124" s="216" t="s">
        <v>19</v>
      </c>
      <c r="N124" s="217" t="s">
        <v>40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160</v>
      </c>
      <c r="AT124" s="220" t="s">
        <v>155</v>
      </c>
      <c r="AU124" s="220" t="s">
        <v>76</v>
      </c>
      <c r="AY124" s="20" t="s">
        <v>154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76</v>
      </c>
      <c r="BK124" s="221">
        <f>ROUND(I124*H124,2)</f>
        <v>0</v>
      </c>
      <c r="BL124" s="20" t="s">
        <v>160</v>
      </c>
      <c r="BM124" s="220" t="s">
        <v>662</v>
      </c>
    </row>
    <row r="125" s="2" customFormat="1">
      <c r="A125" s="41"/>
      <c r="B125" s="42"/>
      <c r="C125" s="43"/>
      <c r="D125" s="222" t="s">
        <v>162</v>
      </c>
      <c r="E125" s="43"/>
      <c r="F125" s="223" t="s">
        <v>661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162</v>
      </c>
      <c r="AU125" s="20" t="s">
        <v>76</v>
      </c>
    </row>
    <row r="126" s="2" customFormat="1">
      <c r="A126" s="41"/>
      <c r="B126" s="42"/>
      <c r="C126" s="43"/>
      <c r="D126" s="222" t="s">
        <v>217</v>
      </c>
      <c r="E126" s="43"/>
      <c r="F126" s="227" t="s">
        <v>663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217</v>
      </c>
      <c r="AU126" s="20" t="s">
        <v>76</v>
      </c>
    </row>
    <row r="127" s="2" customFormat="1" ht="24.15" customHeight="1">
      <c r="A127" s="41"/>
      <c r="B127" s="42"/>
      <c r="C127" s="209" t="s">
        <v>191</v>
      </c>
      <c r="D127" s="209" t="s">
        <v>155</v>
      </c>
      <c r="E127" s="210" t="s">
        <v>664</v>
      </c>
      <c r="F127" s="211" t="s">
        <v>665</v>
      </c>
      <c r="G127" s="212" t="s">
        <v>200</v>
      </c>
      <c r="H127" s="213">
        <v>0.059999999999999998</v>
      </c>
      <c r="I127" s="214"/>
      <c r="J127" s="215">
        <f>ROUND(I127*H127,2)</f>
        <v>0</v>
      </c>
      <c r="K127" s="211" t="s">
        <v>381</v>
      </c>
      <c r="L127" s="47"/>
      <c r="M127" s="216" t="s">
        <v>19</v>
      </c>
      <c r="N127" s="217" t="s">
        <v>40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160</v>
      </c>
      <c r="AT127" s="220" t="s">
        <v>155</v>
      </c>
      <c r="AU127" s="220" t="s">
        <v>76</v>
      </c>
      <c r="AY127" s="20" t="s">
        <v>154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76</v>
      </c>
      <c r="BK127" s="221">
        <f>ROUND(I127*H127,2)</f>
        <v>0</v>
      </c>
      <c r="BL127" s="20" t="s">
        <v>160</v>
      </c>
      <c r="BM127" s="220" t="s">
        <v>666</v>
      </c>
    </row>
    <row r="128" s="2" customFormat="1">
      <c r="A128" s="41"/>
      <c r="B128" s="42"/>
      <c r="C128" s="43"/>
      <c r="D128" s="222" t="s">
        <v>162</v>
      </c>
      <c r="E128" s="43"/>
      <c r="F128" s="223" t="s">
        <v>665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162</v>
      </c>
      <c r="AU128" s="20" t="s">
        <v>76</v>
      </c>
    </row>
    <row r="129" s="2" customFormat="1">
      <c r="A129" s="41"/>
      <c r="B129" s="42"/>
      <c r="C129" s="43"/>
      <c r="D129" s="222" t="s">
        <v>217</v>
      </c>
      <c r="E129" s="43"/>
      <c r="F129" s="227" t="s">
        <v>599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217</v>
      </c>
      <c r="AU129" s="20" t="s">
        <v>76</v>
      </c>
    </row>
    <row r="130" s="2" customFormat="1" ht="24.15" customHeight="1">
      <c r="A130" s="41"/>
      <c r="B130" s="42"/>
      <c r="C130" s="209" t="s">
        <v>212</v>
      </c>
      <c r="D130" s="209" t="s">
        <v>155</v>
      </c>
      <c r="E130" s="210" t="s">
        <v>667</v>
      </c>
      <c r="F130" s="211" t="s">
        <v>668</v>
      </c>
      <c r="G130" s="212" t="s">
        <v>200</v>
      </c>
      <c r="H130" s="213">
        <v>0.059999999999999998</v>
      </c>
      <c r="I130" s="214"/>
      <c r="J130" s="215">
        <f>ROUND(I130*H130,2)</f>
        <v>0</v>
      </c>
      <c r="K130" s="211" t="s">
        <v>381</v>
      </c>
      <c r="L130" s="47"/>
      <c r="M130" s="216" t="s">
        <v>19</v>
      </c>
      <c r="N130" s="217" t="s">
        <v>40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160</v>
      </c>
      <c r="AT130" s="220" t="s">
        <v>155</v>
      </c>
      <c r="AU130" s="220" t="s">
        <v>76</v>
      </c>
      <c r="AY130" s="20" t="s">
        <v>154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160</v>
      </c>
      <c r="BM130" s="220" t="s">
        <v>669</v>
      </c>
    </row>
    <row r="131" s="2" customFormat="1">
      <c r="A131" s="41"/>
      <c r="B131" s="42"/>
      <c r="C131" s="43"/>
      <c r="D131" s="222" t="s">
        <v>162</v>
      </c>
      <c r="E131" s="43"/>
      <c r="F131" s="223" t="s">
        <v>668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162</v>
      </c>
      <c r="AU131" s="20" t="s">
        <v>76</v>
      </c>
    </row>
    <row r="132" s="2" customFormat="1">
      <c r="A132" s="41"/>
      <c r="B132" s="42"/>
      <c r="C132" s="43"/>
      <c r="D132" s="222" t="s">
        <v>217</v>
      </c>
      <c r="E132" s="43"/>
      <c r="F132" s="227" t="s">
        <v>663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217</v>
      </c>
      <c r="AU132" s="20" t="s">
        <v>76</v>
      </c>
    </row>
    <row r="133" s="2" customFormat="1" ht="16.5" customHeight="1">
      <c r="A133" s="41"/>
      <c r="B133" s="42"/>
      <c r="C133" s="209" t="s">
        <v>223</v>
      </c>
      <c r="D133" s="209" t="s">
        <v>155</v>
      </c>
      <c r="E133" s="210" t="s">
        <v>670</v>
      </c>
      <c r="F133" s="211" t="s">
        <v>671</v>
      </c>
      <c r="G133" s="212" t="s">
        <v>194</v>
      </c>
      <c r="H133" s="213">
        <v>1</v>
      </c>
      <c r="I133" s="214"/>
      <c r="J133" s="215">
        <f>ROUND(I133*H133,2)</f>
        <v>0</v>
      </c>
      <c r="K133" s="211" t="s">
        <v>381</v>
      </c>
      <c r="L133" s="47"/>
      <c r="M133" s="216" t="s">
        <v>19</v>
      </c>
      <c r="N133" s="217" t="s">
        <v>40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160</v>
      </c>
      <c r="AT133" s="220" t="s">
        <v>155</v>
      </c>
      <c r="AU133" s="220" t="s">
        <v>76</v>
      </c>
      <c r="AY133" s="20" t="s">
        <v>154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76</v>
      </c>
      <c r="BK133" s="221">
        <f>ROUND(I133*H133,2)</f>
        <v>0</v>
      </c>
      <c r="BL133" s="20" t="s">
        <v>160</v>
      </c>
      <c r="BM133" s="220" t="s">
        <v>672</v>
      </c>
    </row>
    <row r="134" s="2" customFormat="1">
      <c r="A134" s="41"/>
      <c r="B134" s="42"/>
      <c r="C134" s="43"/>
      <c r="D134" s="222" t="s">
        <v>162</v>
      </c>
      <c r="E134" s="43"/>
      <c r="F134" s="223" t="s">
        <v>671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162</v>
      </c>
      <c r="AU134" s="20" t="s">
        <v>76</v>
      </c>
    </row>
    <row r="135" s="2" customFormat="1">
      <c r="A135" s="41"/>
      <c r="B135" s="42"/>
      <c r="C135" s="43"/>
      <c r="D135" s="222" t="s">
        <v>217</v>
      </c>
      <c r="E135" s="43"/>
      <c r="F135" s="227" t="s">
        <v>427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217</v>
      </c>
      <c r="AU135" s="20" t="s">
        <v>76</v>
      </c>
    </row>
    <row r="136" s="2" customFormat="1" ht="16.5" customHeight="1">
      <c r="A136" s="41"/>
      <c r="B136" s="42"/>
      <c r="C136" s="209" t="s">
        <v>241</v>
      </c>
      <c r="D136" s="209" t="s">
        <v>155</v>
      </c>
      <c r="E136" s="210" t="s">
        <v>673</v>
      </c>
      <c r="F136" s="211" t="s">
        <v>674</v>
      </c>
      <c r="G136" s="212" t="s">
        <v>194</v>
      </c>
      <c r="H136" s="213">
        <v>1</v>
      </c>
      <c r="I136" s="214"/>
      <c r="J136" s="215">
        <f>ROUND(I136*H136,2)</f>
        <v>0</v>
      </c>
      <c r="K136" s="211" t="s">
        <v>381</v>
      </c>
      <c r="L136" s="47"/>
      <c r="M136" s="216" t="s">
        <v>19</v>
      </c>
      <c r="N136" s="217" t="s">
        <v>40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160</v>
      </c>
      <c r="AT136" s="220" t="s">
        <v>155</v>
      </c>
      <c r="AU136" s="220" t="s">
        <v>76</v>
      </c>
      <c r="AY136" s="20" t="s">
        <v>154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76</v>
      </c>
      <c r="BK136" s="221">
        <f>ROUND(I136*H136,2)</f>
        <v>0</v>
      </c>
      <c r="BL136" s="20" t="s">
        <v>160</v>
      </c>
      <c r="BM136" s="220" t="s">
        <v>675</v>
      </c>
    </row>
    <row r="137" s="2" customFormat="1">
      <c r="A137" s="41"/>
      <c r="B137" s="42"/>
      <c r="C137" s="43"/>
      <c r="D137" s="222" t="s">
        <v>162</v>
      </c>
      <c r="E137" s="43"/>
      <c r="F137" s="223" t="s">
        <v>674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162</v>
      </c>
      <c r="AU137" s="20" t="s">
        <v>76</v>
      </c>
    </row>
    <row r="138" s="2" customFormat="1">
      <c r="A138" s="41"/>
      <c r="B138" s="42"/>
      <c r="C138" s="43"/>
      <c r="D138" s="222" t="s">
        <v>217</v>
      </c>
      <c r="E138" s="43"/>
      <c r="F138" s="227" t="s">
        <v>676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217</v>
      </c>
      <c r="AU138" s="20" t="s">
        <v>76</v>
      </c>
    </row>
    <row r="139" s="2" customFormat="1" ht="16.5" customHeight="1">
      <c r="A139" s="41"/>
      <c r="B139" s="42"/>
      <c r="C139" s="209" t="s">
        <v>236</v>
      </c>
      <c r="D139" s="209" t="s">
        <v>155</v>
      </c>
      <c r="E139" s="210" t="s">
        <v>677</v>
      </c>
      <c r="F139" s="211" t="s">
        <v>678</v>
      </c>
      <c r="G139" s="212" t="s">
        <v>194</v>
      </c>
      <c r="H139" s="213">
        <v>1</v>
      </c>
      <c r="I139" s="214"/>
      <c r="J139" s="215">
        <f>ROUND(I139*H139,2)</f>
        <v>0</v>
      </c>
      <c r="K139" s="211" t="s">
        <v>381</v>
      </c>
      <c r="L139" s="47"/>
      <c r="M139" s="216" t="s">
        <v>19</v>
      </c>
      <c r="N139" s="217" t="s">
        <v>40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0" t="s">
        <v>160</v>
      </c>
      <c r="AT139" s="220" t="s">
        <v>155</v>
      </c>
      <c r="AU139" s="220" t="s">
        <v>76</v>
      </c>
      <c r="AY139" s="20" t="s">
        <v>154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76</v>
      </c>
      <c r="BK139" s="221">
        <f>ROUND(I139*H139,2)</f>
        <v>0</v>
      </c>
      <c r="BL139" s="20" t="s">
        <v>160</v>
      </c>
      <c r="BM139" s="220" t="s">
        <v>679</v>
      </c>
    </row>
    <row r="140" s="2" customFormat="1">
      <c r="A140" s="41"/>
      <c r="B140" s="42"/>
      <c r="C140" s="43"/>
      <c r="D140" s="222" t="s">
        <v>162</v>
      </c>
      <c r="E140" s="43"/>
      <c r="F140" s="223" t="s">
        <v>678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162</v>
      </c>
      <c r="AU140" s="20" t="s">
        <v>76</v>
      </c>
    </row>
    <row r="141" s="2" customFormat="1">
      <c r="A141" s="41"/>
      <c r="B141" s="42"/>
      <c r="C141" s="43"/>
      <c r="D141" s="222" t="s">
        <v>217</v>
      </c>
      <c r="E141" s="43"/>
      <c r="F141" s="227" t="s">
        <v>680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217</v>
      </c>
      <c r="AU141" s="20" t="s">
        <v>76</v>
      </c>
    </row>
    <row r="142" s="2" customFormat="1" ht="16.5" customHeight="1">
      <c r="A142" s="41"/>
      <c r="B142" s="42"/>
      <c r="C142" s="209" t="s">
        <v>247</v>
      </c>
      <c r="D142" s="209" t="s">
        <v>155</v>
      </c>
      <c r="E142" s="210" t="s">
        <v>681</v>
      </c>
      <c r="F142" s="211" t="s">
        <v>682</v>
      </c>
      <c r="G142" s="212" t="s">
        <v>194</v>
      </c>
      <c r="H142" s="213">
        <v>1</v>
      </c>
      <c r="I142" s="214"/>
      <c r="J142" s="215">
        <f>ROUND(I142*H142,2)</f>
        <v>0</v>
      </c>
      <c r="K142" s="211" t="s">
        <v>381</v>
      </c>
      <c r="L142" s="47"/>
      <c r="M142" s="216" t="s">
        <v>19</v>
      </c>
      <c r="N142" s="217" t="s">
        <v>40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160</v>
      </c>
      <c r="AT142" s="220" t="s">
        <v>155</v>
      </c>
      <c r="AU142" s="220" t="s">
        <v>76</v>
      </c>
      <c r="AY142" s="20" t="s">
        <v>154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76</v>
      </c>
      <c r="BK142" s="221">
        <f>ROUND(I142*H142,2)</f>
        <v>0</v>
      </c>
      <c r="BL142" s="20" t="s">
        <v>160</v>
      </c>
      <c r="BM142" s="220" t="s">
        <v>683</v>
      </c>
    </row>
    <row r="143" s="2" customFormat="1">
      <c r="A143" s="41"/>
      <c r="B143" s="42"/>
      <c r="C143" s="43"/>
      <c r="D143" s="222" t="s">
        <v>162</v>
      </c>
      <c r="E143" s="43"/>
      <c r="F143" s="223" t="s">
        <v>682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162</v>
      </c>
      <c r="AU143" s="20" t="s">
        <v>76</v>
      </c>
    </row>
    <row r="144" s="2" customFormat="1">
      <c r="A144" s="41"/>
      <c r="B144" s="42"/>
      <c r="C144" s="43"/>
      <c r="D144" s="222" t="s">
        <v>217</v>
      </c>
      <c r="E144" s="43"/>
      <c r="F144" s="227" t="s">
        <v>684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217</v>
      </c>
      <c r="AU144" s="20" t="s">
        <v>76</v>
      </c>
    </row>
    <row r="145" s="2" customFormat="1" ht="16.5" customHeight="1">
      <c r="A145" s="41"/>
      <c r="B145" s="42"/>
      <c r="C145" s="209" t="s">
        <v>251</v>
      </c>
      <c r="D145" s="209" t="s">
        <v>155</v>
      </c>
      <c r="E145" s="210" t="s">
        <v>685</v>
      </c>
      <c r="F145" s="211" t="s">
        <v>686</v>
      </c>
      <c r="G145" s="212" t="s">
        <v>194</v>
      </c>
      <c r="H145" s="213">
        <v>1</v>
      </c>
      <c r="I145" s="214"/>
      <c r="J145" s="215">
        <f>ROUND(I145*H145,2)</f>
        <v>0</v>
      </c>
      <c r="K145" s="211" t="s">
        <v>381</v>
      </c>
      <c r="L145" s="47"/>
      <c r="M145" s="216" t="s">
        <v>19</v>
      </c>
      <c r="N145" s="217" t="s">
        <v>40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160</v>
      </c>
      <c r="AT145" s="220" t="s">
        <v>155</v>
      </c>
      <c r="AU145" s="220" t="s">
        <v>76</v>
      </c>
      <c r="AY145" s="20" t="s">
        <v>154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76</v>
      </c>
      <c r="BK145" s="221">
        <f>ROUND(I145*H145,2)</f>
        <v>0</v>
      </c>
      <c r="BL145" s="20" t="s">
        <v>160</v>
      </c>
      <c r="BM145" s="220" t="s">
        <v>687</v>
      </c>
    </row>
    <row r="146" s="2" customFormat="1">
      <c r="A146" s="41"/>
      <c r="B146" s="42"/>
      <c r="C146" s="43"/>
      <c r="D146" s="222" t="s">
        <v>162</v>
      </c>
      <c r="E146" s="43"/>
      <c r="F146" s="223" t="s">
        <v>686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162</v>
      </c>
      <c r="AU146" s="20" t="s">
        <v>76</v>
      </c>
    </row>
    <row r="147" s="2" customFormat="1">
      <c r="A147" s="41"/>
      <c r="B147" s="42"/>
      <c r="C147" s="43"/>
      <c r="D147" s="222" t="s">
        <v>217</v>
      </c>
      <c r="E147" s="43"/>
      <c r="F147" s="227" t="s">
        <v>680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217</v>
      </c>
      <c r="AU147" s="20" t="s">
        <v>76</v>
      </c>
    </row>
    <row r="148" s="2" customFormat="1" ht="16.5" customHeight="1">
      <c r="A148" s="41"/>
      <c r="B148" s="42"/>
      <c r="C148" s="209" t="s">
        <v>7</v>
      </c>
      <c r="D148" s="209" t="s">
        <v>155</v>
      </c>
      <c r="E148" s="210" t="s">
        <v>688</v>
      </c>
      <c r="F148" s="211" t="s">
        <v>689</v>
      </c>
      <c r="G148" s="212" t="s">
        <v>194</v>
      </c>
      <c r="H148" s="213">
        <v>1</v>
      </c>
      <c r="I148" s="214"/>
      <c r="J148" s="215">
        <f>ROUND(I148*H148,2)</f>
        <v>0</v>
      </c>
      <c r="K148" s="211" t="s">
        <v>381</v>
      </c>
      <c r="L148" s="47"/>
      <c r="M148" s="216" t="s">
        <v>19</v>
      </c>
      <c r="N148" s="217" t="s">
        <v>40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160</v>
      </c>
      <c r="AT148" s="220" t="s">
        <v>155</v>
      </c>
      <c r="AU148" s="220" t="s">
        <v>76</v>
      </c>
      <c r="AY148" s="20" t="s">
        <v>154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76</v>
      </c>
      <c r="BK148" s="221">
        <f>ROUND(I148*H148,2)</f>
        <v>0</v>
      </c>
      <c r="BL148" s="20" t="s">
        <v>160</v>
      </c>
      <c r="BM148" s="220" t="s">
        <v>690</v>
      </c>
    </row>
    <row r="149" s="2" customFormat="1">
      <c r="A149" s="41"/>
      <c r="B149" s="42"/>
      <c r="C149" s="43"/>
      <c r="D149" s="222" t="s">
        <v>162</v>
      </c>
      <c r="E149" s="43"/>
      <c r="F149" s="223" t="s">
        <v>689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162</v>
      </c>
      <c r="AU149" s="20" t="s">
        <v>76</v>
      </c>
    </row>
    <row r="150" s="2" customFormat="1">
      <c r="A150" s="41"/>
      <c r="B150" s="42"/>
      <c r="C150" s="43"/>
      <c r="D150" s="222" t="s">
        <v>217</v>
      </c>
      <c r="E150" s="43"/>
      <c r="F150" s="227" t="s">
        <v>427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217</v>
      </c>
      <c r="AU150" s="20" t="s">
        <v>76</v>
      </c>
    </row>
    <row r="151" s="2" customFormat="1" ht="16.5" customHeight="1">
      <c r="A151" s="41"/>
      <c r="B151" s="42"/>
      <c r="C151" s="209" t="s">
        <v>254</v>
      </c>
      <c r="D151" s="209" t="s">
        <v>155</v>
      </c>
      <c r="E151" s="210" t="s">
        <v>691</v>
      </c>
      <c r="F151" s="211" t="s">
        <v>692</v>
      </c>
      <c r="G151" s="212" t="s">
        <v>194</v>
      </c>
      <c r="H151" s="213">
        <v>1</v>
      </c>
      <c r="I151" s="214"/>
      <c r="J151" s="215">
        <f>ROUND(I151*H151,2)</f>
        <v>0</v>
      </c>
      <c r="K151" s="211" t="s">
        <v>381</v>
      </c>
      <c r="L151" s="47"/>
      <c r="M151" s="216" t="s">
        <v>19</v>
      </c>
      <c r="N151" s="217" t="s">
        <v>40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160</v>
      </c>
      <c r="AT151" s="220" t="s">
        <v>155</v>
      </c>
      <c r="AU151" s="220" t="s">
        <v>76</v>
      </c>
      <c r="AY151" s="20" t="s">
        <v>154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76</v>
      </c>
      <c r="BK151" s="221">
        <f>ROUND(I151*H151,2)</f>
        <v>0</v>
      </c>
      <c r="BL151" s="20" t="s">
        <v>160</v>
      </c>
      <c r="BM151" s="220" t="s">
        <v>693</v>
      </c>
    </row>
    <row r="152" s="2" customFormat="1">
      <c r="A152" s="41"/>
      <c r="B152" s="42"/>
      <c r="C152" s="43"/>
      <c r="D152" s="222" t="s">
        <v>162</v>
      </c>
      <c r="E152" s="43"/>
      <c r="F152" s="223" t="s">
        <v>692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162</v>
      </c>
      <c r="AU152" s="20" t="s">
        <v>76</v>
      </c>
    </row>
    <row r="153" s="2" customFormat="1">
      <c r="A153" s="41"/>
      <c r="B153" s="42"/>
      <c r="C153" s="43"/>
      <c r="D153" s="222" t="s">
        <v>217</v>
      </c>
      <c r="E153" s="43"/>
      <c r="F153" s="227" t="s">
        <v>427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217</v>
      </c>
      <c r="AU153" s="20" t="s">
        <v>76</v>
      </c>
    </row>
    <row r="154" s="2" customFormat="1" ht="16.5" customHeight="1">
      <c r="A154" s="41"/>
      <c r="B154" s="42"/>
      <c r="C154" s="209" t="s">
        <v>286</v>
      </c>
      <c r="D154" s="209" t="s">
        <v>155</v>
      </c>
      <c r="E154" s="210" t="s">
        <v>694</v>
      </c>
      <c r="F154" s="211" t="s">
        <v>695</v>
      </c>
      <c r="G154" s="212" t="s">
        <v>194</v>
      </c>
      <c r="H154" s="213">
        <v>1</v>
      </c>
      <c r="I154" s="214"/>
      <c r="J154" s="215">
        <f>ROUND(I154*H154,2)</f>
        <v>0</v>
      </c>
      <c r="K154" s="211" t="s">
        <v>381</v>
      </c>
      <c r="L154" s="47"/>
      <c r="M154" s="216" t="s">
        <v>19</v>
      </c>
      <c r="N154" s="217" t="s">
        <v>40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160</v>
      </c>
      <c r="AT154" s="220" t="s">
        <v>155</v>
      </c>
      <c r="AU154" s="220" t="s">
        <v>76</v>
      </c>
      <c r="AY154" s="20" t="s">
        <v>154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76</v>
      </c>
      <c r="BK154" s="221">
        <f>ROUND(I154*H154,2)</f>
        <v>0</v>
      </c>
      <c r="BL154" s="20" t="s">
        <v>160</v>
      </c>
      <c r="BM154" s="220" t="s">
        <v>696</v>
      </c>
    </row>
    <row r="155" s="2" customFormat="1">
      <c r="A155" s="41"/>
      <c r="B155" s="42"/>
      <c r="C155" s="43"/>
      <c r="D155" s="222" t="s">
        <v>162</v>
      </c>
      <c r="E155" s="43"/>
      <c r="F155" s="223" t="s">
        <v>695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162</v>
      </c>
      <c r="AU155" s="20" t="s">
        <v>76</v>
      </c>
    </row>
    <row r="156" s="2" customFormat="1">
      <c r="A156" s="41"/>
      <c r="B156" s="42"/>
      <c r="C156" s="43"/>
      <c r="D156" s="222" t="s">
        <v>217</v>
      </c>
      <c r="E156" s="43"/>
      <c r="F156" s="227" t="s">
        <v>427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217</v>
      </c>
      <c r="AU156" s="20" t="s">
        <v>76</v>
      </c>
    </row>
    <row r="157" s="2" customFormat="1" ht="16.5" customHeight="1">
      <c r="A157" s="41"/>
      <c r="B157" s="42"/>
      <c r="C157" s="209" t="s">
        <v>291</v>
      </c>
      <c r="D157" s="209" t="s">
        <v>155</v>
      </c>
      <c r="E157" s="210" t="s">
        <v>697</v>
      </c>
      <c r="F157" s="211" t="s">
        <v>698</v>
      </c>
      <c r="G157" s="212" t="s">
        <v>194</v>
      </c>
      <c r="H157" s="213">
        <v>1</v>
      </c>
      <c r="I157" s="214"/>
      <c r="J157" s="215">
        <f>ROUND(I157*H157,2)</f>
        <v>0</v>
      </c>
      <c r="K157" s="211" t="s">
        <v>381</v>
      </c>
      <c r="L157" s="47"/>
      <c r="M157" s="216" t="s">
        <v>19</v>
      </c>
      <c r="N157" s="217" t="s">
        <v>40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160</v>
      </c>
      <c r="AT157" s="220" t="s">
        <v>155</v>
      </c>
      <c r="AU157" s="220" t="s">
        <v>76</v>
      </c>
      <c r="AY157" s="20" t="s">
        <v>154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76</v>
      </c>
      <c r="BK157" s="221">
        <f>ROUND(I157*H157,2)</f>
        <v>0</v>
      </c>
      <c r="BL157" s="20" t="s">
        <v>160</v>
      </c>
      <c r="BM157" s="220" t="s">
        <v>699</v>
      </c>
    </row>
    <row r="158" s="2" customFormat="1">
      <c r="A158" s="41"/>
      <c r="B158" s="42"/>
      <c r="C158" s="43"/>
      <c r="D158" s="222" t="s">
        <v>162</v>
      </c>
      <c r="E158" s="43"/>
      <c r="F158" s="223" t="s">
        <v>698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162</v>
      </c>
      <c r="AU158" s="20" t="s">
        <v>76</v>
      </c>
    </row>
    <row r="159" s="2" customFormat="1">
      <c r="A159" s="41"/>
      <c r="B159" s="42"/>
      <c r="C159" s="43"/>
      <c r="D159" s="222" t="s">
        <v>217</v>
      </c>
      <c r="E159" s="43"/>
      <c r="F159" s="227" t="s">
        <v>680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217</v>
      </c>
      <c r="AU159" s="20" t="s">
        <v>76</v>
      </c>
    </row>
    <row r="160" s="2" customFormat="1" ht="16.5" customHeight="1">
      <c r="A160" s="41"/>
      <c r="B160" s="42"/>
      <c r="C160" s="209" t="s">
        <v>296</v>
      </c>
      <c r="D160" s="209" t="s">
        <v>155</v>
      </c>
      <c r="E160" s="210" t="s">
        <v>700</v>
      </c>
      <c r="F160" s="211" t="s">
        <v>701</v>
      </c>
      <c r="G160" s="212" t="s">
        <v>194</v>
      </c>
      <c r="H160" s="213">
        <v>1</v>
      </c>
      <c r="I160" s="214"/>
      <c r="J160" s="215">
        <f>ROUND(I160*H160,2)</f>
        <v>0</v>
      </c>
      <c r="K160" s="211" t="s">
        <v>381</v>
      </c>
      <c r="L160" s="47"/>
      <c r="M160" s="216" t="s">
        <v>19</v>
      </c>
      <c r="N160" s="217" t="s">
        <v>40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160</v>
      </c>
      <c r="AT160" s="220" t="s">
        <v>155</v>
      </c>
      <c r="AU160" s="220" t="s">
        <v>76</v>
      </c>
      <c r="AY160" s="20" t="s">
        <v>154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76</v>
      </c>
      <c r="BK160" s="221">
        <f>ROUND(I160*H160,2)</f>
        <v>0</v>
      </c>
      <c r="BL160" s="20" t="s">
        <v>160</v>
      </c>
      <c r="BM160" s="220" t="s">
        <v>702</v>
      </c>
    </row>
    <row r="161" s="2" customFormat="1">
      <c r="A161" s="41"/>
      <c r="B161" s="42"/>
      <c r="C161" s="43"/>
      <c r="D161" s="222" t="s">
        <v>162</v>
      </c>
      <c r="E161" s="43"/>
      <c r="F161" s="223" t="s">
        <v>701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162</v>
      </c>
      <c r="AU161" s="20" t="s">
        <v>76</v>
      </c>
    </row>
    <row r="162" s="2" customFormat="1">
      <c r="A162" s="41"/>
      <c r="B162" s="42"/>
      <c r="C162" s="43"/>
      <c r="D162" s="222" t="s">
        <v>217</v>
      </c>
      <c r="E162" s="43"/>
      <c r="F162" s="227" t="s">
        <v>703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217</v>
      </c>
      <c r="AU162" s="20" t="s">
        <v>76</v>
      </c>
    </row>
    <row r="163" s="2" customFormat="1" ht="16.5" customHeight="1">
      <c r="A163" s="41"/>
      <c r="B163" s="42"/>
      <c r="C163" s="209" t="s">
        <v>271</v>
      </c>
      <c r="D163" s="209" t="s">
        <v>155</v>
      </c>
      <c r="E163" s="210" t="s">
        <v>704</v>
      </c>
      <c r="F163" s="211" t="s">
        <v>705</v>
      </c>
      <c r="G163" s="212" t="s">
        <v>194</v>
      </c>
      <c r="H163" s="213">
        <v>1</v>
      </c>
      <c r="I163" s="214"/>
      <c r="J163" s="215">
        <f>ROUND(I163*H163,2)</f>
        <v>0</v>
      </c>
      <c r="K163" s="211" t="s">
        <v>381</v>
      </c>
      <c r="L163" s="47"/>
      <c r="M163" s="216" t="s">
        <v>19</v>
      </c>
      <c r="N163" s="217" t="s">
        <v>40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160</v>
      </c>
      <c r="AT163" s="220" t="s">
        <v>155</v>
      </c>
      <c r="AU163" s="220" t="s">
        <v>76</v>
      </c>
      <c r="AY163" s="20" t="s">
        <v>154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76</v>
      </c>
      <c r="BK163" s="221">
        <f>ROUND(I163*H163,2)</f>
        <v>0</v>
      </c>
      <c r="BL163" s="20" t="s">
        <v>160</v>
      </c>
      <c r="BM163" s="220" t="s">
        <v>706</v>
      </c>
    </row>
    <row r="164" s="2" customFormat="1">
      <c r="A164" s="41"/>
      <c r="B164" s="42"/>
      <c r="C164" s="43"/>
      <c r="D164" s="222" t="s">
        <v>162</v>
      </c>
      <c r="E164" s="43"/>
      <c r="F164" s="223" t="s">
        <v>705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162</v>
      </c>
      <c r="AU164" s="20" t="s">
        <v>76</v>
      </c>
    </row>
    <row r="165" s="2" customFormat="1">
      <c r="A165" s="41"/>
      <c r="B165" s="42"/>
      <c r="C165" s="43"/>
      <c r="D165" s="222" t="s">
        <v>217</v>
      </c>
      <c r="E165" s="43"/>
      <c r="F165" s="227" t="s">
        <v>707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217</v>
      </c>
      <c r="AU165" s="20" t="s">
        <v>76</v>
      </c>
    </row>
    <row r="166" s="2" customFormat="1" ht="16.5" customHeight="1">
      <c r="A166" s="41"/>
      <c r="B166" s="42"/>
      <c r="C166" s="209" t="s">
        <v>276</v>
      </c>
      <c r="D166" s="209" t="s">
        <v>155</v>
      </c>
      <c r="E166" s="210" t="s">
        <v>708</v>
      </c>
      <c r="F166" s="211" t="s">
        <v>709</v>
      </c>
      <c r="G166" s="212" t="s">
        <v>194</v>
      </c>
      <c r="H166" s="213">
        <v>1</v>
      </c>
      <c r="I166" s="214"/>
      <c r="J166" s="215">
        <f>ROUND(I166*H166,2)</f>
        <v>0</v>
      </c>
      <c r="K166" s="211" t="s">
        <v>381</v>
      </c>
      <c r="L166" s="47"/>
      <c r="M166" s="216" t="s">
        <v>19</v>
      </c>
      <c r="N166" s="217" t="s">
        <v>40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160</v>
      </c>
      <c r="AT166" s="220" t="s">
        <v>155</v>
      </c>
      <c r="AU166" s="220" t="s">
        <v>76</v>
      </c>
      <c r="AY166" s="20" t="s">
        <v>154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76</v>
      </c>
      <c r="BK166" s="221">
        <f>ROUND(I166*H166,2)</f>
        <v>0</v>
      </c>
      <c r="BL166" s="20" t="s">
        <v>160</v>
      </c>
      <c r="BM166" s="220" t="s">
        <v>710</v>
      </c>
    </row>
    <row r="167" s="2" customFormat="1">
      <c r="A167" s="41"/>
      <c r="B167" s="42"/>
      <c r="C167" s="43"/>
      <c r="D167" s="222" t="s">
        <v>162</v>
      </c>
      <c r="E167" s="43"/>
      <c r="F167" s="223" t="s">
        <v>709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162</v>
      </c>
      <c r="AU167" s="20" t="s">
        <v>76</v>
      </c>
    </row>
    <row r="168" s="2" customFormat="1">
      <c r="A168" s="41"/>
      <c r="B168" s="42"/>
      <c r="C168" s="43"/>
      <c r="D168" s="222" t="s">
        <v>217</v>
      </c>
      <c r="E168" s="43"/>
      <c r="F168" s="227" t="s">
        <v>427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217</v>
      </c>
      <c r="AU168" s="20" t="s">
        <v>76</v>
      </c>
    </row>
    <row r="169" s="2" customFormat="1" ht="16.5" customHeight="1">
      <c r="A169" s="41"/>
      <c r="B169" s="42"/>
      <c r="C169" s="209" t="s">
        <v>281</v>
      </c>
      <c r="D169" s="209" t="s">
        <v>155</v>
      </c>
      <c r="E169" s="210" t="s">
        <v>711</v>
      </c>
      <c r="F169" s="211" t="s">
        <v>712</v>
      </c>
      <c r="G169" s="212" t="s">
        <v>194</v>
      </c>
      <c r="H169" s="213">
        <v>1</v>
      </c>
      <c r="I169" s="214"/>
      <c r="J169" s="215">
        <f>ROUND(I169*H169,2)</f>
        <v>0</v>
      </c>
      <c r="K169" s="211" t="s">
        <v>381</v>
      </c>
      <c r="L169" s="47"/>
      <c r="M169" s="216" t="s">
        <v>19</v>
      </c>
      <c r="N169" s="217" t="s">
        <v>40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160</v>
      </c>
      <c r="AT169" s="220" t="s">
        <v>155</v>
      </c>
      <c r="AU169" s="220" t="s">
        <v>76</v>
      </c>
      <c r="AY169" s="20" t="s">
        <v>154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76</v>
      </c>
      <c r="BK169" s="221">
        <f>ROUND(I169*H169,2)</f>
        <v>0</v>
      </c>
      <c r="BL169" s="20" t="s">
        <v>160</v>
      </c>
      <c r="BM169" s="220" t="s">
        <v>713</v>
      </c>
    </row>
    <row r="170" s="2" customFormat="1">
      <c r="A170" s="41"/>
      <c r="B170" s="42"/>
      <c r="C170" s="43"/>
      <c r="D170" s="222" t="s">
        <v>162</v>
      </c>
      <c r="E170" s="43"/>
      <c r="F170" s="223" t="s">
        <v>712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162</v>
      </c>
      <c r="AU170" s="20" t="s">
        <v>76</v>
      </c>
    </row>
    <row r="171" s="2" customFormat="1">
      <c r="A171" s="41"/>
      <c r="B171" s="42"/>
      <c r="C171" s="43"/>
      <c r="D171" s="222" t="s">
        <v>217</v>
      </c>
      <c r="E171" s="43"/>
      <c r="F171" s="227" t="s">
        <v>680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217</v>
      </c>
      <c r="AU171" s="20" t="s">
        <v>76</v>
      </c>
    </row>
    <row r="172" s="2" customFormat="1" ht="16.5" customHeight="1">
      <c r="A172" s="41"/>
      <c r="B172" s="42"/>
      <c r="C172" s="209" t="s">
        <v>256</v>
      </c>
      <c r="D172" s="209" t="s">
        <v>155</v>
      </c>
      <c r="E172" s="210" t="s">
        <v>714</v>
      </c>
      <c r="F172" s="211" t="s">
        <v>715</v>
      </c>
      <c r="G172" s="212" t="s">
        <v>194</v>
      </c>
      <c r="H172" s="213">
        <v>1</v>
      </c>
      <c r="I172" s="214"/>
      <c r="J172" s="215">
        <f>ROUND(I172*H172,2)</f>
        <v>0</v>
      </c>
      <c r="K172" s="211" t="s">
        <v>381</v>
      </c>
      <c r="L172" s="47"/>
      <c r="M172" s="216" t="s">
        <v>19</v>
      </c>
      <c r="N172" s="217" t="s">
        <v>40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160</v>
      </c>
      <c r="AT172" s="220" t="s">
        <v>155</v>
      </c>
      <c r="AU172" s="220" t="s">
        <v>76</v>
      </c>
      <c r="AY172" s="20" t="s">
        <v>154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76</v>
      </c>
      <c r="BK172" s="221">
        <f>ROUND(I172*H172,2)</f>
        <v>0</v>
      </c>
      <c r="BL172" s="20" t="s">
        <v>160</v>
      </c>
      <c r="BM172" s="220" t="s">
        <v>716</v>
      </c>
    </row>
    <row r="173" s="2" customFormat="1">
      <c r="A173" s="41"/>
      <c r="B173" s="42"/>
      <c r="C173" s="43"/>
      <c r="D173" s="222" t="s">
        <v>162</v>
      </c>
      <c r="E173" s="43"/>
      <c r="F173" s="223" t="s">
        <v>715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162</v>
      </c>
      <c r="AU173" s="20" t="s">
        <v>76</v>
      </c>
    </row>
    <row r="174" s="2" customFormat="1">
      <c r="A174" s="41"/>
      <c r="B174" s="42"/>
      <c r="C174" s="43"/>
      <c r="D174" s="222" t="s">
        <v>217</v>
      </c>
      <c r="E174" s="43"/>
      <c r="F174" s="227" t="s">
        <v>427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217</v>
      </c>
      <c r="AU174" s="20" t="s">
        <v>76</v>
      </c>
    </row>
    <row r="175" s="2" customFormat="1" ht="16.5" customHeight="1">
      <c r="A175" s="41"/>
      <c r="B175" s="42"/>
      <c r="C175" s="209" t="s">
        <v>261</v>
      </c>
      <c r="D175" s="209" t="s">
        <v>155</v>
      </c>
      <c r="E175" s="210" t="s">
        <v>717</v>
      </c>
      <c r="F175" s="211" t="s">
        <v>718</v>
      </c>
      <c r="G175" s="212" t="s">
        <v>194</v>
      </c>
      <c r="H175" s="213">
        <v>2</v>
      </c>
      <c r="I175" s="214"/>
      <c r="J175" s="215">
        <f>ROUND(I175*H175,2)</f>
        <v>0</v>
      </c>
      <c r="K175" s="211" t="s">
        <v>381</v>
      </c>
      <c r="L175" s="47"/>
      <c r="M175" s="216" t="s">
        <v>19</v>
      </c>
      <c r="N175" s="217" t="s">
        <v>40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160</v>
      </c>
      <c r="AT175" s="220" t="s">
        <v>155</v>
      </c>
      <c r="AU175" s="220" t="s">
        <v>76</v>
      </c>
      <c r="AY175" s="20" t="s">
        <v>154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76</v>
      </c>
      <c r="BK175" s="221">
        <f>ROUND(I175*H175,2)</f>
        <v>0</v>
      </c>
      <c r="BL175" s="20" t="s">
        <v>160</v>
      </c>
      <c r="BM175" s="220" t="s">
        <v>719</v>
      </c>
    </row>
    <row r="176" s="2" customFormat="1">
      <c r="A176" s="41"/>
      <c r="B176" s="42"/>
      <c r="C176" s="43"/>
      <c r="D176" s="222" t="s">
        <v>162</v>
      </c>
      <c r="E176" s="43"/>
      <c r="F176" s="223" t="s">
        <v>718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162</v>
      </c>
      <c r="AU176" s="20" t="s">
        <v>76</v>
      </c>
    </row>
    <row r="177" s="2" customFormat="1">
      <c r="A177" s="41"/>
      <c r="B177" s="42"/>
      <c r="C177" s="43"/>
      <c r="D177" s="222" t="s">
        <v>217</v>
      </c>
      <c r="E177" s="43"/>
      <c r="F177" s="227" t="s">
        <v>427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217</v>
      </c>
      <c r="AU177" s="20" t="s">
        <v>76</v>
      </c>
    </row>
    <row r="178" s="2" customFormat="1" ht="16.5" customHeight="1">
      <c r="A178" s="41"/>
      <c r="B178" s="42"/>
      <c r="C178" s="209" t="s">
        <v>266</v>
      </c>
      <c r="D178" s="209" t="s">
        <v>155</v>
      </c>
      <c r="E178" s="210" t="s">
        <v>720</v>
      </c>
      <c r="F178" s="211" t="s">
        <v>721</v>
      </c>
      <c r="G178" s="212" t="s">
        <v>194</v>
      </c>
      <c r="H178" s="213">
        <v>2</v>
      </c>
      <c r="I178" s="214"/>
      <c r="J178" s="215">
        <f>ROUND(I178*H178,2)</f>
        <v>0</v>
      </c>
      <c r="K178" s="211" t="s">
        <v>381</v>
      </c>
      <c r="L178" s="47"/>
      <c r="M178" s="216" t="s">
        <v>19</v>
      </c>
      <c r="N178" s="217" t="s">
        <v>40</v>
      </c>
      <c r="O178" s="87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160</v>
      </c>
      <c r="AT178" s="220" t="s">
        <v>155</v>
      </c>
      <c r="AU178" s="220" t="s">
        <v>76</v>
      </c>
      <c r="AY178" s="20" t="s">
        <v>154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76</v>
      </c>
      <c r="BK178" s="221">
        <f>ROUND(I178*H178,2)</f>
        <v>0</v>
      </c>
      <c r="BL178" s="20" t="s">
        <v>160</v>
      </c>
      <c r="BM178" s="220" t="s">
        <v>722</v>
      </c>
    </row>
    <row r="179" s="2" customFormat="1">
      <c r="A179" s="41"/>
      <c r="B179" s="42"/>
      <c r="C179" s="43"/>
      <c r="D179" s="222" t="s">
        <v>162</v>
      </c>
      <c r="E179" s="43"/>
      <c r="F179" s="223" t="s">
        <v>721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162</v>
      </c>
      <c r="AU179" s="20" t="s">
        <v>76</v>
      </c>
    </row>
    <row r="180" s="2" customFormat="1">
      <c r="A180" s="41"/>
      <c r="B180" s="42"/>
      <c r="C180" s="43"/>
      <c r="D180" s="222" t="s">
        <v>217</v>
      </c>
      <c r="E180" s="43"/>
      <c r="F180" s="227" t="s">
        <v>680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217</v>
      </c>
      <c r="AU180" s="20" t="s">
        <v>76</v>
      </c>
    </row>
    <row r="181" s="2" customFormat="1" ht="16.5" customHeight="1">
      <c r="A181" s="41"/>
      <c r="B181" s="42"/>
      <c r="C181" s="209" t="s">
        <v>319</v>
      </c>
      <c r="D181" s="209" t="s">
        <v>155</v>
      </c>
      <c r="E181" s="210" t="s">
        <v>723</v>
      </c>
      <c r="F181" s="211" t="s">
        <v>724</v>
      </c>
      <c r="G181" s="212" t="s">
        <v>194</v>
      </c>
      <c r="H181" s="213">
        <v>2</v>
      </c>
      <c r="I181" s="214"/>
      <c r="J181" s="215">
        <f>ROUND(I181*H181,2)</f>
        <v>0</v>
      </c>
      <c r="K181" s="211" t="s">
        <v>381</v>
      </c>
      <c r="L181" s="47"/>
      <c r="M181" s="216" t="s">
        <v>19</v>
      </c>
      <c r="N181" s="217" t="s">
        <v>40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160</v>
      </c>
      <c r="AT181" s="220" t="s">
        <v>155</v>
      </c>
      <c r="AU181" s="220" t="s">
        <v>76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76</v>
      </c>
      <c r="BK181" s="221">
        <f>ROUND(I181*H181,2)</f>
        <v>0</v>
      </c>
      <c r="BL181" s="20" t="s">
        <v>160</v>
      </c>
      <c r="BM181" s="220" t="s">
        <v>725</v>
      </c>
    </row>
    <row r="182" s="2" customFormat="1">
      <c r="A182" s="41"/>
      <c r="B182" s="42"/>
      <c r="C182" s="43"/>
      <c r="D182" s="222" t="s">
        <v>162</v>
      </c>
      <c r="E182" s="43"/>
      <c r="F182" s="223" t="s">
        <v>724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162</v>
      </c>
      <c r="AU182" s="20" t="s">
        <v>76</v>
      </c>
    </row>
    <row r="183" s="2" customFormat="1">
      <c r="A183" s="41"/>
      <c r="B183" s="42"/>
      <c r="C183" s="43"/>
      <c r="D183" s="222" t="s">
        <v>217</v>
      </c>
      <c r="E183" s="43"/>
      <c r="F183" s="227" t="s">
        <v>427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217</v>
      </c>
      <c r="AU183" s="20" t="s">
        <v>76</v>
      </c>
    </row>
    <row r="184" s="2" customFormat="1" ht="16.5" customHeight="1">
      <c r="A184" s="41"/>
      <c r="B184" s="42"/>
      <c r="C184" s="209" t="s">
        <v>333</v>
      </c>
      <c r="D184" s="209" t="s">
        <v>155</v>
      </c>
      <c r="E184" s="210" t="s">
        <v>726</v>
      </c>
      <c r="F184" s="211" t="s">
        <v>727</v>
      </c>
      <c r="G184" s="212" t="s">
        <v>194</v>
      </c>
      <c r="H184" s="213">
        <v>2</v>
      </c>
      <c r="I184" s="214"/>
      <c r="J184" s="215">
        <f>ROUND(I184*H184,2)</f>
        <v>0</v>
      </c>
      <c r="K184" s="211" t="s">
        <v>381</v>
      </c>
      <c r="L184" s="47"/>
      <c r="M184" s="216" t="s">
        <v>19</v>
      </c>
      <c r="N184" s="217" t="s">
        <v>40</v>
      </c>
      <c r="O184" s="87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160</v>
      </c>
      <c r="AT184" s="220" t="s">
        <v>155</v>
      </c>
      <c r="AU184" s="220" t="s">
        <v>76</v>
      </c>
      <c r="AY184" s="20" t="s">
        <v>154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76</v>
      </c>
      <c r="BK184" s="221">
        <f>ROUND(I184*H184,2)</f>
        <v>0</v>
      </c>
      <c r="BL184" s="20" t="s">
        <v>160</v>
      </c>
      <c r="BM184" s="220" t="s">
        <v>728</v>
      </c>
    </row>
    <row r="185" s="2" customFormat="1">
      <c r="A185" s="41"/>
      <c r="B185" s="42"/>
      <c r="C185" s="43"/>
      <c r="D185" s="222" t="s">
        <v>162</v>
      </c>
      <c r="E185" s="43"/>
      <c r="F185" s="223" t="s">
        <v>727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162</v>
      </c>
      <c r="AU185" s="20" t="s">
        <v>76</v>
      </c>
    </row>
    <row r="186" s="2" customFormat="1">
      <c r="A186" s="41"/>
      <c r="B186" s="42"/>
      <c r="C186" s="43"/>
      <c r="D186" s="222" t="s">
        <v>217</v>
      </c>
      <c r="E186" s="43"/>
      <c r="F186" s="227" t="s">
        <v>680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217</v>
      </c>
      <c r="AU186" s="20" t="s">
        <v>76</v>
      </c>
    </row>
    <row r="187" s="2" customFormat="1" ht="16.5" customHeight="1">
      <c r="A187" s="41"/>
      <c r="B187" s="42"/>
      <c r="C187" s="209" t="s">
        <v>337</v>
      </c>
      <c r="D187" s="209" t="s">
        <v>155</v>
      </c>
      <c r="E187" s="210" t="s">
        <v>729</v>
      </c>
      <c r="F187" s="211" t="s">
        <v>730</v>
      </c>
      <c r="G187" s="212" t="s">
        <v>194</v>
      </c>
      <c r="H187" s="213">
        <v>8</v>
      </c>
      <c r="I187" s="214"/>
      <c r="J187" s="215">
        <f>ROUND(I187*H187,2)</f>
        <v>0</v>
      </c>
      <c r="K187" s="211" t="s">
        <v>381</v>
      </c>
      <c r="L187" s="47"/>
      <c r="M187" s="216" t="s">
        <v>19</v>
      </c>
      <c r="N187" s="217" t="s">
        <v>40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160</v>
      </c>
      <c r="AT187" s="220" t="s">
        <v>155</v>
      </c>
      <c r="AU187" s="220" t="s">
        <v>76</v>
      </c>
      <c r="AY187" s="20" t="s">
        <v>154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76</v>
      </c>
      <c r="BK187" s="221">
        <f>ROUND(I187*H187,2)</f>
        <v>0</v>
      </c>
      <c r="BL187" s="20" t="s">
        <v>160</v>
      </c>
      <c r="BM187" s="220" t="s">
        <v>731</v>
      </c>
    </row>
    <row r="188" s="2" customFormat="1">
      <c r="A188" s="41"/>
      <c r="B188" s="42"/>
      <c r="C188" s="43"/>
      <c r="D188" s="222" t="s">
        <v>162</v>
      </c>
      <c r="E188" s="43"/>
      <c r="F188" s="223" t="s">
        <v>730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162</v>
      </c>
      <c r="AU188" s="20" t="s">
        <v>76</v>
      </c>
    </row>
    <row r="189" s="2" customFormat="1">
      <c r="A189" s="41"/>
      <c r="B189" s="42"/>
      <c r="C189" s="43"/>
      <c r="D189" s="222" t="s">
        <v>217</v>
      </c>
      <c r="E189" s="43"/>
      <c r="F189" s="227" t="s">
        <v>427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217</v>
      </c>
      <c r="AU189" s="20" t="s">
        <v>76</v>
      </c>
    </row>
    <row r="190" s="2" customFormat="1" ht="16.5" customHeight="1">
      <c r="A190" s="41"/>
      <c r="B190" s="42"/>
      <c r="C190" s="209" t="s">
        <v>313</v>
      </c>
      <c r="D190" s="209" t="s">
        <v>155</v>
      </c>
      <c r="E190" s="210" t="s">
        <v>732</v>
      </c>
      <c r="F190" s="211" t="s">
        <v>733</v>
      </c>
      <c r="G190" s="212" t="s">
        <v>194</v>
      </c>
      <c r="H190" s="213">
        <v>8</v>
      </c>
      <c r="I190" s="214"/>
      <c r="J190" s="215">
        <f>ROUND(I190*H190,2)</f>
        <v>0</v>
      </c>
      <c r="K190" s="211" t="s">
        <v>381</v>
      </c>
      <c r="L190" s="47"/>
      <c r="M190" s="216" t="s">
        <v>19</v>
      </c>
      <c r="N190" s="217" t="s">
        <v>40</v>
      </c>
      <c r="O190" s="87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160</v>
      </c>
      <c r="AT190" s="220" t="s">
        <v>155</v>
      </c>
      <c r="AU190" s="220" t="s">
        <v>76</v>
      </c>
      <c r="AY190" s="20" t="s">
        <v>154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76</v>
      </c>
      <c r="BK190" s="221">
        <f>ROUND(I190*H190,2)</f>
        <v>0</v>
      </c>
      <c r="BL190" s="20" t="s">
        <v>160</v>
      </c>
      <c r="BM190" s="220" t="s">
        <v>734</v>
      </c>
    </row>
    <row r="191" s="2" customFormat="1">
      <c r="A191" s="41"/>
      <c r="B191" s="42"/>
      <c r="C191" s="43"/>
      <c r="D191" s="222" t="s">
        <v>162</v>
      </c>
      <c r="E191" s="43"/>
      <c r="F191" s="223" t="s">
        <v>733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162</v>
      </c>
      <c r="AU191" s="20" t="s">
        <v>76</v>
      </c>
    </row>
    <row r="192" s="2" customFormat="1">
      <c r="A192" s="41"/>
      <c r="B192" s="42"/>
      <c r="C192" s="43"/>
      <c r="D192" s="222" t="s">
        <v>217</v>
      </c>
      <c r="E192" s="43"/>
      <c r="F192" s="227" t="s">
        <v>680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217</v>
      </c>
      <c r="AU192" s="20" t="s">
        <v>76</v>
      </c>
    </row>
    <row r="193" s="2" customFormat="1" ht="16.5" customHeight="1">
      <c r="A193" s="41"/>
      <c r="B193" s="42"/>
      <c r="C193" s="209" t="s">
        <v>301</v>
      </c>
      <c r="D193" s="209" t="s">
        <v>155</v>
      </c>
      <c r="E193" s="210" t="s">
        <v>735</v>
      </c>
      <c r="F193" s="211" t="s">
        <v>736</v>
      </c>
      <c r="G193" s="212" t="s">
        <v>194</v>
      </c>
      <c r="H193" s="213">
        <v>8</v>
      </c>
      <c r="I193" s="214"/>
      <c r="J193" s="215">
        <f>ROUND(I193*H193,2)</f>
        <v>0</v>
      </c>
      <c r="K193" s="211" t="s">
        <v>381</v>
      </c>
      <c r="L193" s="47"/>
      <c r="M193" s="216" t="s">
        <v>19</v>
      </c>
      <c r="N193" s="217" t="s">
        <v>40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160</v>
      </c>
      <c r="AT193" s="220" t="s">
        <v>155</v>
      </c>
      <c r="AU193" s="220" t="s">
        <v>76</v>
      </c>
      <c r="AY193" s="20" t="s">
        <v>154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76</v>
      </c>
      <c r="BK193" s="221">
        <f>ROUND(I193*H193,2)</f>
        <v>0</v>
      </c>
      <c r="BL193" s="20" t="s">
        <v>160</v>
      </c>
      <c r="BM193" s="220" t="s">
        <v>737</v>
      </c>
    </row>
    <row r="194" s="2" customFormat="1">
      <c r="A194" s="41"/>
      <c r="B194" s="42"/>
      <c r="C194" s="43"/>
      <c r="D194" s="222" t="s">
        <v>162</v>
      </c>
      <c r="E194" s="43"/>
      <c r="F194" s="223" t="s">
        <v>736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162</v>
      </c>
      <c r="AU194" s="20" t="s">
        <v>76</v>
      </c>
    </row>
    <row r="195" s="2" customFormat="1">
      <c r="A195" s="41"/>
      <c r="B195" s="42"/>
      <c r="C195" s="43"/>
      <c r="D195" s="222" t="s">
        <v>217</v>
      </c>
      <c r="E195" s="43"/>
      <c r="F195" s="227" t="s">
        <v>427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217</v>
      </c>
      <c r="AU195" s="20" t="s">
        <v>76</v>
      </c>
    </row>
    <row r="196" s="2" customFormat="1" ht="16.5" customHeight="1">
      <c r="A196" s="41"/>
      <c r="B196" s="42"/>
      <c r="C196" s="209" t="s">
        <v>307</v>
      </c>
      <c r="D196" s="209" t="s">
        <v>155</v>
      </c>
      <c r="E196" s="210" t="s">
        <v>738</v>
      </c>
      <c r="F196" s="211" t="s">
        <v>739</v>
      </c>
      <c r="G196" s="212" t="s">
        <v>194</v>
      </c>
      <c r="H196" s="213">
        <v>8</v>
      </c>
      <c r="I196" s="214"/>
      <c r="J196" s="215">
        <f>ROUND(I196*H196,2)</f>
        <v>0</v>
      </c>
      <c r="K196" s="211" t="s">
        <v>381</v>
      </c>
      <c r="L196" s="47"/>
      <c r="M196" s="216" t="s">
        <v>19</v>
      </c>
      <c r="N196" s="217" t="s">
        <v>40</v>
      </c>
      <c r="O196" s="87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160</v>
      </c>
      <c r="AT196" s="220" t="s">
        <v>155</v>
      </c>
      <c r="AU196" s="220" t="s">
        <v>76</v>
      </c>
      <c r="AY196" s="20" t="s">
        <v>154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76</v>
      </c>
      <c r="BK196" s="221">
        <f>ROUND(I196*H196,2)</f>
        <v>0</v>
      </c>
      <c r="BL196" s="20" t="s">
        <v>160</v>
      </c>
      <c r="BM196" s="220" t="s">
        <v>740</v>
      </c>
    </row>
    <row r="197" s="2" customFormat="1">
      <c r="A197" s="41"/>
      <c r="B197" s="42"/>
      <c r="C197" s="43"/>
      <c r="D197" s="222" t="s">
        <v>162</v>
      </c>
      <c r="E197" s="43"/>
      <c r="F197" s="223" t="s">
        <v>739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162</v>
      </c>
      <c r="AU197" s="20" t="s">
        <v>76</v>
      </c>
    </row>
    <row r="198" s="2" customFormat="1">
      <c r="A198" s="41"/>
      <c r="B198" s="42"/>
      <c r="C198" s="43"/>
      <c r="D198" s="222" t="s">
        <v>217</v>
      </c>
      <c r="E198" s="43"/>
      <c r="F198" s="227" t="s">
        <v>680</v>
      </c>
      <c r="G198" s="43"/>
      <c r="H198" s="43"/>
      <c r="I198" s="224"/>
      <c r="J198" s="43"/>
      <c r="K198" s="43"/>
      <c r="L198" s="47"/>
      <c r="M198" s="225"/>
      <c r="N198" s="226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217</v>
      </c>
      <c r="AU198" s="20" t="s">
        <v>76</v>
      </c>
    </row>
    <row r="199" s="2" customFormat="1" ht="16.5" customHeight="1">
      <c r="A199" s="41"/>
      <c r="B199" s="42"/>
      <c r="C199" s="209" t="s">
        <v>324</v>
      </c>
      <c r="D199" s="209" t="s">
        <v>155</v>
      </c>
      <c r="E199" s="210" t="s">
        <v>741</v>
      </c>
      <c r="F199" s="211" t="s">
        <v>742</v>
      </c>
      <c r="G199" s="212" t="s">
        <v>194</v>
      </c>
      <c r="H199" s="213">
        <v>3</v>
      </c>
      <c r="I199" s="214"/>
      <c r="J199" s="215">
        <f>ROUND(I199*H199,2)</f>
        <v>0</v>
      </c>
      <c r="K199" s="211" t="s">
        <v>381</v>
      </c>
      <c r="L199" s="47"/>
      <c r="M199" s="216" t="s">
        <v>19</v>
      </c>
      <c r="N199" s="217" t="s">
        <v>40</v>
      </c>
      <c r="O199" s="87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0" t="s">
        <v>160</v>
      </c>
      <c r="AT199" s="220" t="s">
        <v>155</v>
      </c>
      <c r="AU199" s="220" t="s">
        <v>76</v>
      </c>
      <c r="AY199" s="20" t="s">
        <v>154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20" t="s">
        <v>76</v>
      </c>
      <c r="BK199" s="221">
        <f>ROUND(I199*H199,2)</f>
        <v>0</v>
      </c>
      <c r="BL199" s="20" t="s">
        <v>160</v>
      </c>
      <c r="BM199" s="220" t="s">
        <v>743</v>
      </c>
    </row>
    <row r="200" s="2" customFormat="1">
      <c r="A200" s="41"/>
      <c r="B200" s="42"/>
      <c r="C200" s="43"/>
      <c r="D200" s="222" t="s">
        <v>162</v>
      </c>
      <c r="E200" s="43"/>
      <c r="F200" s="223" t="s">
        <v>742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162</v>
      </c>
      <c r="AU200" s="20" t="s">
        <v>76</v>
      </c>
    </row>
    <row r="201" s="2" customFormat="1">
      <c r="A201" s="41"/>
      <c r="B201" s="42"/>
      <c r="C201" s="43"/>
      <c r="D201" s="222" t="s">
        <v>217</v>
      </c>
      <c r="E201" s="43"/>
      <c r="F201" s="227" t="s">
        <v>427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217</v>
      </c>
      <c r="AU201" s="20" t="s">
        <v>76</v>
      </c>
    </row>
    <row r="202" s="2" customFormat="1" ht="16.5" customHeight="1">
      <c r="A202" s="41"/>
      <c r="B202" s="42"/>
      <c r="C202" s="209" t="s">
        <v>328</v>
      </c>
      <c r="D202" s="209" t="s">
        <v>155</v>
      </c>
      <c r="E202" s="210" t="s">
        <v>744</v>
      </c>
      <c r="F202" s="211" t="s">
        <v>745</v>
      </c>
      <c r="G202" s="212" t="s">
        <v>194</v>
      </c>
      <c r="H202" s="213">
        <v>3</v>
      </c>
      <c r="I202" s="214"/>
      <c r="J202" s="215">
        <f>ROUND(I202*H202,2)</f>
        <v>0</v>
      </c>
      <c r="K202" s="211" t="s">
        <v>381</v>
      </c>
      <c r="L202" s="47"/>
      <c r="M202" s="216" t="s">
        <v>19</v>
      </c>
      <c r="N202" s="217" t="s">
        <v>40</v>
      </c>
      <c r="O202" s="87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0" t="s">
        <v>160</v>
      </c>
      <c r="AT202" s="220" t="s">
        <v>155</v>
      </c>
      <c r="AU202" s="220" t="s">
        <v>76</v>
      </c>
      <c r="AY202" s="20" t="s">
        <v>154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20" t="s">
        <v>76</v>
      </c>
      <c r="BK202" s="221">
        <f>ROUND(I202*H202,2)</f>
        <v>0</v>
      </c>
      <c r="BL202" s="20" t="s">
        <v>160</v>
      </c>
      <c r="BM202" s="220" t="s">
        <v>746</v>
      </c>
    </row>
    <row r="203" s="2" customFormat="1">
      <c r="A203" s="41"/>
      <c r="B203" s="42"/>
      <c r="C203" s="43"/>
      <c r="D203" s="222" t="s">
        <v>162</v>
      </c>
      <c r="E203" s="43"/>
      <c r="F203" s="223" t="s">
        <v>745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162</v>
      </c>
      <c r="AU203" s="20" t="s">
        <v>76</v>
      </c>
    </row>
    <row r="204" s="2" customFormat="1">
      <c r="A204" s="41"/>
      <c r="B204" s="42"/>
      <c r="C204" s="43"/>
      <c r="D204" s="222" t="s">
        <v>217</v>
      </c>
      <c r="E204" s="43"/>
      <c r="F204" s="227" t="s">
        <v>680</v>
      </c>
      <c r="G204" s="43"/>
      <c r="H204" s="43"/>
      <c r="I204" s="224"/>
      <c r="J204" s="43"/>
      <c r="K204" s="43"/>
      <c r="L204" s="47"/>
      <c r="M204" s="225"/>
      <c r="N204" s="226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217</v>
      </c>
      <c r="AU204" s="20" t="s">
        <v>76</v>
      </c>
    </row>
    <row r="205" s="2" customFormat="1" ht="16.5" customHeight="1">
      <c r="A205" s="41"/>
      <c r="B205" s="42"/>
      <c r="C205" s="209" t="s">
        <v>343</v>
      </c>
      <c r="D205" s="209" t="s">
        <v>155</v>
      </c>
      <c r="E205" s="210" t="s">
        <v>747</v>
      </c>
      <c r="F205" s="211" t="s">
        <v>748</v>
      </c>
      <c r="G205" s="212" t="s">
        <v>194</v>
      </c>
      <c r="H205" s="213">
        <v>4</v>
      </c>
      <c r="I205" s="214"/>
      <c r="J205" s="215">
        <f>ROUND(I205*H205,2)</f>
        <v>0</v>
      </c>
      <c r="K205" s="211" t="s">
        <v>381</v>
      </c>
      <c r="L205" s="47"/>
      <c r="M205" s="216" t="s">
        <v>19</v>
      </c>
      <c r="N205" s="217" t="s">
        <v>40</v>
      </c>
      <c r="O205" s="87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0" t="s">
        <v>160</v>
      </c>
      <c r="AT205" s="220" t="s">
        <v>155</v>
      </c>
      <c r="AU205" s="220" t="s">
        <v>76</v>
      </c>
      <c r="AY205" s="20" t="s">
        <v>154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76</v>
      </c>
      <c r="BK205" s="221">
        <f>ROUND(I205*H205,2)</f>
        <v>0</v>
      </c>
      <c r="BL205" s="20" t="s">
        <v>160</v>
      </c>
      <c r="BM205" s="220" t="s">
        <v>749</v>
      </c>
    </row>
    <row r="206" s="2" customFormat="1">
      <c r="A206" s="41"/>
      <c r="B206" s="42"/>
      <c r="C206" s="43"/>
      <c r="D206" s="222" t="s">
        <v>162</v>
      </c>
      <c r="E206" s="43"/>
      <c r="F206" s="223" t="s">
        <v>748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162</v>
      </c>
      <c r="AU206" s="20" t="s">
        <v>76</v>
      </c>
    </row>
    <row r="207" s="2" customFormat="1">
      <c r="A207" s="41"/>
      <c r="B207" s="42"/>
      <c r="C207" s="43"/>
      <c r="D207" s="222" t="s">
        <v>217</v>
      </c>
      <c r="E207" s="43"/>
      <c r="F207" s="227" t="s">
        <v>427</v>
      </c>
      <c r="G207" s="43"/>
      <c r="H207" s="43"/>
      <c r="I207" s="224"/>
      <c r="J207" s="43"/>
      <c r="K207" s="43"/>
      <c r="L207" s="47"/>
      <c r="M207" s="225"/>
      <c r="N207" s="226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217</v>
      </c>
      <c r="AU207" s="20" t="s">
        <v>76</v>
      </c>
    </row>
    <row r="208" s="2" customFormat="1" ht="16.5" customHeight="1">
      <c r="A208" s="41"/>
      <c r="B208" s="42"/>
      <c r="C208" s="209" t="s">
        <v>349</v>
      </c>
      <c r="D208" s="209" t="s">
        <v>155</v>
      </c>
      <c r="E208" s="210" t="s">
        <v>750</v>
      </c>
      <c r="F208" s="211" t="s">
        <v>751</v>
      </c>
      <c r="G208" s="212" t="s">
        <v>194</v>
      </c>
      <c r="H208" s="213">
        <v>4</v>
      </c>
      <c r="I208" s="214"/>
      <c r="J208" s="215">
        <f>ROUND(I208*H208,2)</f>
        <v>0</v>
      </c>
      <c r="K208" s="211" t="s">
        <v>381</v>
      </c>
      <c r="L208" s="47"/>
      <c r="M208" s="216" t="s">
        <v>19</v>
      </c>
      <c r="N208" s="217" t="s">
        <v>40</v>
      </c>
      <c r="O208" s="87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0" t="s">
        <v>160</v>
      </c>
      <c r="AT208" s="220" t="s">
        <v>155</v>
      </c>
      <c r="AU208" s="220" t="s">
        <v>76</v>
      </c>
      <c r="AY208" s="20" t="s">
        <v>154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20" t="s">
        <v>76</v>
      </c>
      <c r="BK208" s="221">
        <f>ROUND(I208*H208,2)</f>
        <v>0</v>
      </c>
      <c r="BL208" s="20" t="s">
        <v>160</v>
      </c>
      <c r="BM208" s="220" t="s">
        <v>752</v>
      </c>
    </row>
    <row r="209" s="2" customFormat="1">
      <c r="A209" s="41"/>
      <c r="B209" s="42"/>
      <c r="C209" s="43"/>
      <c r="D209" s="222" t="s">
        <v>162</v>
      </c>
      <c r="E209" s="43"/>
      <c r="F209" s="223" t="s">
        <v>751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162</v>
      </c>
      <c r="AU209" s="20" t="s">
        <v>76</v>
      </c>
    </row>
    <row r="210" s="2" customFormat="1">
      <c r="A210" s="41"/>
      <c r="B210" s="42"/>
      <c r="C210" s="43"/>
      <c r="D210" s="222" t="s">
        <v>217</v>
      </c>
      <c r="E210" s="43"/>
      <c r="F210" s="227" t="s">
        <v>680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217</v>
      </c>
      <c r="AU210" s="20" t="s">
        <v>76</v>
      </c>
    </row>
    <row r="211" s="2" customFormat="1" ht="16.5" customHeight="1">
      <c r="A211" s="41"/>
      <c r="B211" s="42"/>
      <c r="C211" s="209" t="s">
        <v>354</v>
      </c>
      <c r="D211" s="209" t="s">
        <v>155</v>
      </c>
      <c r="E211" s="210" t="s">
        <v>753</v>
      </c>
      <c r="F211" s="211" t="s">
        <v>754</v>
      </c>
      <c r="G211" s="212" t="s">
        <v>194</v>
      </c>
      <c r="H211" s="213">
        <v>1</v>
      </c>
      <c r="I211" s="214"/>
      <c r="J211" s="215">
        <f>ROUND(I211*H211,2)</f>
        <v>0</v>
      </c>
      <c r="K211" s="211" t="s">
        <v>381</v>
      </c>
      <c r="L211" s="47"/>
      <c r="M211" s="216" t="s">
        <v>19</v>
      </c>
      <c r="N211" s="217" t="s">
        <v>40</v>
      </c>
      <c r="O211" s="87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0" t="s">
        <v>160</v>
      </c>
      <c r="AT211" s="220" t="s">
        <v>155</v>
      </c>
      <c r="AU211" s="220" t="s">
        <v>76</v>
      </c>
      <c r="AY211" s="20" t="s">
        <v>154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20" t="s">
        <v>76</v>
      </c>
      <c r="BK211" s="221">
        <f>ROUND(I211*H211,2)</f>
        <v>0</v>
      </c>
      <c r="BL211" s="20" t="s">
        <v>160</v>
      </c>
      <c r="BM211" s="220" t="s">
        <v>755</v>
      </c>
    </row>
    <row r="212" s="2" customFormat="1">
      <c r="A212" s="41"/>
      <c r="B212" s="42"/>
      <c r="C212" s="43"/>
      <c r="D212" s="222" t="s">
        <v>162</v>
      </c>
      <c r="E212" s="43"/>
      <c r="F212" s="223" t="s">
        <v>754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162</v>
      </c>
      <c r="AU212" s="20" t="s">
        <v>76</v>
      </c>
    </row>
    <row r="213" s="2" customFormat="1">
      <c r="A213" s="41"/>
      <c r="B213" s="42"/>
      <c r="C213" s="43"/>
      <c r="D213" s="222" t="s">
        <v>217</v>
      </c>
      <c r="E213" s="43"/>
      <c r="F213" s="227" t="s">
        <v>427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217</v>
      </c>
      <c r="AU213" s="20" t="s">
        <v>76</v>
      </c>
    </row>
    <row r="214" s="2" customFormat="1" ht="16.5" customHeight="1">
      <c r="A214" s="41"/>
      <c r="B214" s="42"/>
      <c r="C214" s="209" t="s">
        <v>359</v>
      </c>
      <c r="D214" s="209" t="s">
        <v>155</v>
      </c>
      <c r="E214" s="210" t="s">
        <v>756</v>
      </c>
      <c r="F214" s="211" t="s">
        <v>757</v>
      </c>
      <c r="G214" s="212" t="s">
        <v>194</v>
      </c>
      <c r="H214" s="213">
        <v>1</v>
      </c>
      <c r="I214" s="214"/>
      <c r="J214" s="215">
        <f>ROUND(I214*H214,2)</f>
        <v>0</v>
      </c>
      <c r="K214" s="211" t="s">
        <v>381</v>
      </c>
      <c r="L214" s="47"/>
      <c r="M214" s="216" t="s">
        <v>19</v>
      </c>
      <c r="N214" s="217" t="s">
        <v>40</v>
      </c>
      <c r="O214" s="87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0" t="s">
        <v>160</v>
      </c>
      <c r="AT214" s="220" t="s">
        <v>155</v>
      </c>
      <c r="AU214" s="220" t="s">
        <v>76</v>
      </c>
      <c r="AY214" s="20" t="s">
        <v>154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20" t="s">
        <v>76</v>
      </c>
      <c r="BK214" s="221">
        <f>ROUND(I214*H214,2)</f>
        <v>0</v>
      </c>
      <c r="BL214" s="20" t="s">
        <v>160</v>
      </c>
      <c r="BM214" s="220" t="s">
        <v>758</v>
      </c>
    </row>
    <row r="215" s="2" customFormat="1">
      <c r="A215" s="41"/>
      <c r="B215" s="42"/>
      <c r="C215" s="43"/>
      <c r="D215" s="222" t="s">
        <v>162</v>
      </c>
      <c r="E215" s="43"/>
      <c r="F215" s="223" t="s">
        <v>759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162</v>
      </c>
      <c r="AU215" s="20" t="s">
        <v>76</v>
      </c>
    </row>
    <row r="216" s="2" customFormat="1">
      <c r="A216" s="41"/>
      <c r="B216" s="42"/>
      <c r="C216" s="43"/>
      <c r="D216" s="222" t="s">
        <v>217</v>
      </c>
      <c r="E216" s="43"/>
      <c r="F216" s="227" t="s">
        <v>680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217</v>
      </c>
      <c r="AU216" s="20" t="s">
        <v>76</v>
      </c>
    </row>
    <row r="217" s="2" customFormat="1" ht="16.5" customHeight="1">
      <c r="A217" s="41"/>
      <c r="B217" s="42"/>
      <c r="C217" s="209" t="s">
        <v>364</v>
      </c>
      <c r="D217" s="209" t="s">
        <v>155</v>
      </c>
      <c r="E217" s="210" t="s">
        <v>760</v>
      </c>
      <c r="F217" s="211" t="s">
        <v>761</v>
      </c>
      <c r="G217" s="212" t="s">
        <v>194</v>
      </c>
      <c r="H217" s="213">
        <v>2</v>
      </c>
      <c r="I217" s="214"/>
      <c r="J217" s="215">
        <f>ROUND(I217*H217,2)</f>
        <v>0</v>
      </c>
      <c r="K217" s="211" t="s">
        <v>381</v>
      </c>
      <c r="L217" s="47"/>
      <c r="M217" s="216" t="s">
        <v>19</v>
      </c>
      <c r="N217" s="217" t="s">
        <v>40</v>
      </c>
      <c r="O217" s="87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160</v>
      </c>
      <c r="AT217" s="220" t="s">
        <v>155</v>
      </c>
      <c r="AU217" s="220" t="s">
        <v>76</v>
      </c>
      <c r="AY217" s="20" t="s">
        <v>154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76</v>
      </c>
      <c r="BK217" s="221">
        <f>ROUND(I217*H217,2)</f>
        <v>0</v>
      </c>
      <c r="BL217" s="20" t="s">
        <v>160</v>
      </c>
      <c r="BM217" s="220" t="s">
        <v>762</v>
      </c>
    </row>
    <row r="218" s="2" customFormat="1">
      <c r="A218" s="41"/>
      <c r="B218" s="42"/>
      <c r="C218" s="43"/>
      <c r="D218" s="222" t="s">
        <v>162</v>
      </c>
      <c r="E218" s="43"/>
      <c r="F218" s="223" t="s">
        <v>761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162</v>
      </c>
      <c r="AU218" s="20" t="s">
        <v>76</v>
      </c>
    </row>
    <row r="219" s="2" customFormat="1">
      <c r="A219" s="41"/>
      <c r="B219" s="42"/>
      <c r="C219" s="43"/>
      <c r="D219" s="222" t="s">
        <v>217</v>
      </c>
      <c r="E219" s="43"/>
      <c r="F219" s="227" t="s">
        <v>427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217</v>
      </c>
      <c r="AU219" s="20" t="s">
        <v>76</v>
      </c>
    </row>
    <row r="220" s="2" customFormat="1" ht="16.5" customHeight="1">
      <c r="A220" s="41"/>
      <c r="B220" s="42"/>
      <c r="C220" s="209" t="s">
        <v>369</v>
      </c>
      <c r="D220" s="209" t="s">
        <v>155</v>
      </c>
      <c r="E220" s="210" t="s">
        <v>763</v>
      </c>
      <c r="F220" s="211" t="s">
        <v>764</v>
      </c>
      <c r="G220" s="212" t="s">
        <v>194</v>
      </c>
      <c r="H220" s="213">
        <v>2</v>
      </c>
      <c r="I220" s="214"/>
      <c r="J220" s="215">
        <f>ROUND(I220*H220,2)</f>
        <v>0</v>
      </c>
      <c r="K220" s="211" t="s">
        <v>381</v>
      </c>
      <c r="L220" s="47"/>
      <c r="M220" s="216" t="s">
        <v>19</v>
      </c>
      <c r="N220" s="217" t="s">
        <v>40</v>
      </c>
      <c r="O220" s="87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160</v>
      </c>
      <c r="AT220" s="220" t="s">
        <v>155</v>
      </c>
      <c r="AU220" s="220" t="s">
        <v>76</v>
      </c>
      <c r="AY220" s="20" t="s">
        <v>154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76</v>
      </c>
      <c r="BK220" s="221">
        <f>ROUND(I220*H220,2)</f>
        <v>0</v>
      </c>
      <c r="BL220" s="20" t="s">
        <v>160</v>
      </c>
      <c r="BM220" s="220" t="s">
        <v>765</v>
      </c>
    </row>
    <row r="221" s="2" customFormat="1">
      <c r="A221" s="41"/>
      <c r="B221" s="42"/>
      <c r="C221" s="43"/>
      <c r="D221" s="222" t="s">
        <v>162</v>
      </c>
      <c r="E221" s="43"/>
      <c r="F221" s="223" t="s">
        <v>764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162</v>
      </c>
      <c r="AU221" s="20" t="s">
        <v>76</v>
      </c>
    </row>
    <row r="222" s="2" customFormat="1">
      <c r="A222" s="41"/>
      <c r="B222" s="42"/>
      <c r="C222" s="43"/>
      <c r="D222" s="222" t="s">
        <v>217</v>
      </c>
      <c r="E222" s="43"/>
      <c r="F222" s="227" t="s">
        <v>680</v>
      </c>
      <c r="G222" s="43"/>
      <c r="H222" s="43"/>
      <c r="I222" s="224"/>
      <c r="J222" s="43"/>
      <c r="K222" s="43"/>
      <c r="L222" s="47"/>
      <c r="M222" s="225"/>
      <c r="N222" s="226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217</v>
      </c>
      <c r="AU222" s="20" t="s">
        <v>76</v>
      </c>
    </row>
    <row r="223" s="2" customFormat="1" ht="16.5" customHeight="1">
      <c r="A223" s="41"/>
      <c r="B223" s="42"/>
      <c r="C223" s="209" t="s">
        <v>542</v>
      </c>
      <c r="D223" s="209" t="s">
        <v>155</v>
      </c>
      <c r="E223" s="210" t="s">
        <v>766</v>
      </c>
      <c r="F223" s="211" t="s">
        <v>767</v>
      </c>
      <c r="G223" s="212" t="s">
        <v>194</v>
      </c>
      <c r="H223" s="213">
        <v>2</v>
      </c>
      <c r="I223" s="214"/>
      <c r="J223" s="215">
        <f>ROUND(I223*H223,2)</f>
        <v>0</v>
      </c>
      <c r="K223" s="211" t="s">
        <v>381</v>
      </c>
      <c r="L223" s="47"/>
      <c r="M223" s="216" t="s">
        <v>19</v>
      </c>
      <c r="N223" s="217" t="s">
        <v>40</v>
      </c>
      <c r="O223" s="87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0" t="s">
        <v>160</v>
      </c>
      <c r="AT223" s="220" t="s">
        <v>155</v>
      </c>
      <c r="AU223" s="220" t="s">
        <v>76</v>
      </c>
      <c r="AY223" s="20" t="s">
        <v>154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0" t="s">
        <v>76</v>
      </c>
      <c r="BK223" s="221">
        <f>ROUND(I223*H223,2)</f>
        <v>0</v>
      </c>
      <c r="BL223" s="20" t="s">
        <v>160</v>
      </c>
      <c r="BM223" s="220" t="s">
        <v>768</v>
      </c>
    </row>
    <row r="224" s="2" customFormat="1">
      <c r="A224" s="41"/>
      <c r="B224" s="42"/>
      <c r="C224" s="43"/>
      <c r="D224" s="222" t="s">
        <v>162</v>
      </c>
      <c r="E224" s="43"/>
      <c r="F224" s="223" t="s">
        <v>767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162</v>
      </c>
      <c r="AU224" s="20" t="s">
        <v>76</v>
      </c>
    </row>
    <row r="225" s="2" customFormat="1">
      <c r="A225" s="41"/>
      <c r="B225" s="42"/>
      <c r="C225" s="43"/>
      <c r="D225" s="222" t="s">
        <v>217</v>
      </c>
      <c r="E225" s="43"/>
      <c r="F225" s="227" t="s">
        <v>427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217</v>
      </c>
      <c r="AU225" s="20" t="s">
        <v>76</v>
      </c>
    </row>
    <row r="226" s="2" customFormat="1" ht="16.5" customHeight="1">
      <c r="A226" s="41"/>
      <c r="B226" s="42"/>
      <c r="C226" s="209" t="s">
        <v>546</v>
      </c>
      <c r="D226" s="209" t="s">
        <v>155</v>
      </c>
      <c r="E226" s="210" t="s">
        <v>769</v>
      </c>
      <c r="F226" s="211" t="s">
        <v>770</v>
      </c>
      <c r="G226" s="212" t="s">
        <v>194</v>
      </c>
      <c r="H226" s="213">
        <v>2</v>
      </c>
      <c r="I226" s="214"/>
      <c r="J226" s="215">
        <f>ROUND(I226*H226,2)</f>
        <v>0</v>
      </c>
      <c r="K226" s="211" t="s">
        <v>381</v>
      </c>
      <c r="L226" s="47"/>
      <c r="M226" s="216" t="s">
        <v>19</v>
      </c>
      <c r="N226" s="217" t="s">
        <v>40</v>
      </c>
      <c r="O226" s="87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0" t="s">
        <v>160</v>
      </c>
      <c r="AT226" s="220" t="s">
        <v>155</v>
      </c>
      <c r="AU226" s="220" t="s">
        <v>76</v>
      </c>
      <c r="AY226" s="20" t="s">
        <v>154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20" t="s">
        <v>76</v>
      </c>
      <c r="BK226" s="221">
        <f>ROUND(I226*H226,2)</f>
        <v>0</v>
      </c>
      <c r="BL226" s="20" t="s">
        <v>160</v>
      </c>
      <c r="BM226" s="220" t="s">
        <v>771</v>
      </c>
    </row>
    <row r="227" s="2" customFormat="1">
      <c r="A227" s="41"/>
      <c r="B227" s="42"/>
      <c r="C227" s="43"/>
      <c r="D227" s="222" t="s">
        <v>162</v>
      </c>
      <c r="E227" s="43"/>
      <c r="F227" s="223" t="s">
        <v>770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162</v>
      </c>
      <c r="AU227" s="20" t="s">
        <v>76</v>
      </c>
    </row>
    <row r="228" s="2" customFormat="1">
      <c r="A228" s="41"/>
      <c r="B228" s="42"/>
      <c r="C228" s="43"/>
      <c r="D228" s="222" t="s">
        <v>217</v>
      </c>
      <c r="E228" s="43"/>
      <c r="F228" s="227" t="s">
        <v>680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217</v>
      </c>
      <c r="AU228" s="20" t="s">
        <v>76</v>
      </c>
    </row>
    <row r="229" s="2" customFormat="1" ht="21.75" customHeight="1">
      <c r="A229" s="41"/>
      <c r="B229" s="42"/>
      <c r="C229" s="209" t="s">
        <v>550</v>
      </c>
      <c r="D229" s="209" t="s">
        <v>155</v>
      </c>
      <c r="E229" s="210" t="s">
        <v>772</v>
      </c>
      <c r="F229" s="211" t="s">
        <v>773</v>
      </c>
      <c r="G229" s="212" t="s">
        <v>194</v>
      </c>
      <c r="H229" s="213">
        <v>1</v>
      </c>
      <c r="I229" s="214"/>
      <c r="J229" s="215">
        <f>ROUND(I229*H229,2)</f>
        <v>0</v>
      </c>
      <c r="K229" s="211" t="s">
        <v>381</v>
      </c>
      <c r="L229" s="47"/>
      <c r="M229" s="216" t="s">
        <v>19</v>
      </c>
      <c r="N229" s="217" t="s">
        <v>40</v>
      </c>
      <c r="O229" s="87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0" t="s">
        <v>160</v>
      </c>
      <c r="AT229" s="220" t="s">
        <v>155</v>
      </c>
      <c r="AU229" s="220" t="s">
        <v>76</v>
      </c>
      <c r="AY229" s="20" t="s">
        <v>154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20" t="s">
        <v>76</v>
      </c>
      <c r="BK229" s="221">
        <f>ROUND(I229*H229,2)</f>
        <v>0</v>
      </c>
      <c r="BL229" s="20" t="s">
        <v>160</v>
      </c>
      <c r="BM229" s="220" t="s">
        <v>774</v>
      </c>
    </row>
    <row r="230" s="2" customFormat="1">
      <c r="A230" s="41"/>
      <c r="B230" s="42"/>
      <c r="C230" s="43"/>
      <c r="D230" s="222" t="s">
        <v>162</v>
      </c>
      <c r="E230" s="43"/>
      <c r="F230" s="223" t="s">
        <v>773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162</v>
      </c>
      <c r="AU230" s="20" t="s">
        <v>76</v>
      </c>
    </row>
    <row r="231" s="2" customFormat="1">
      <c r="A231" s="41"/>
      <c r="B231" s="42"/>
      <c r="C231" s="43"/>
      <c r="D231" s="222" t="s">
        <v>217</v>
      </c>
      <c r="E231" s="43"/>
      <c r="F231" s="227" t="s">
        <v>427</v>
      </c>
      <c r="G231" s="43"/>
      <c r="H231" s="43"/>
      <c r="I231" s="224"/>
      <c r="J231" s="43"/>
      <c r="K231" s="43"/>
      <c r="L231" s="47"/>
      <c r="M231" s="225"/>
      <c r="N231" s="226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217</v>
      </c>
      <c r="AU231" s="20" t="s">
        <v>76</v>
      </c>
    </row>
    <row r="232" s="2" customFormat="1" ht="24.15" customHeight="1">
      <c r="A232" s="41"/>
      <c r="B232" s="42"/>
      <c r="C232" s="209" t="s">
        <v>555</v>
      </c>
      <c r="D232" s="209" t="s">
        <v>155</v>
      </c>
      <c r="E232" s="210" t="s">
        <v>775</v>
      </c>
      <c r="F232" s="211" t="s">
        <v>776</v>
      </c>
      <c r="G232" s="212" t="s">
        <v>194</v>
      </c>
      <c r="H232" s="213">
        <v>1</v>
      </c>
      <c r="I232" s="214"/>
      <c r="J232" s="215">
        <f>ROUND(I232*H232,2)</f>
        <v>0</v>
      </c>
      <c r="K232" s="211" t="s">
        <v>381</v>
      </c>
      <c r="L232" s="47"/>
      <c r="M232" s="216" t="s">
        <v>19</v>
      </c>
      <c r="N232" s="217" t="s">
        <v>40</v>
      </c>
      <c r="O232" s="87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0" t="s">
        <v>160</v>
      </c>
      <c r="AT232" s="220" t="s">
        <v>155</v>
      </c>
      <c r="AU232" s="220" t="s">
        <v>76</v>
      </c>
      <c r="AY232" s="20" t="s">
        <v>154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20" t="s">
        <v>76</v>
      </c>
      <c r="BK232" s="221">
        <f>ROUND(I232*H232,2)</f>
        <v>0</v>
      </c>
      <c r="BL232" s="20" t="s">
        <v>160</v>
      </c>
      <c r="BM232" s="220" t="s">
        <v>777</v>
      </c>
    </row>
    <row r="233" s="2" customFormat="1">
      <c r="A233" s="41"/>
      <c r="B233" s="42"/>
      <c r="C233" s="43"/>
      <c r="D233" s="222" t="s">
        <v>162</v>
      </c>
      <c r="E233" s="43"/>
      <c r="F233" s="223" t="s">
        <v>778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162</v>
      </c>
      <c r="AU233" s="20" t="s">
        <v>76</v>
      </c>
    </row>
    <row r="234" s="2" customFormat="1">
      <c r="A234" s="41"/>
      <c r="B234" s="42"/>
      <c r="C234" s="43"/>
      <c r="D234" s="222" t="s">
        <v>217</v>
      </c>
      <c r="E234" s="43"/>
      <c r="F234" s="227" t="s">
        <v>427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217</v>
      </c>
      <c r="AU234" s="20" t="s">
        <v>76</v>
      </c>
    </row>
    <row r="235" s="2" customFormat="1" ht="16.5" customHeight="1">
      <c r="A235" s="41"/>
      <c r="B235" s="42"/>
      <c r="C235" s="209" t="s">
        <v>559</v>
      </c>
      <c r="D235" s="209" t="s">
        <v>155</v>
      </c>
      <c r="E235" s="210" t="s">
        <v>779</v>
      </c>
      <c r="F235" s="211" t="s">
        <v>780</v>
      </c>
      <c r="G235" s="212" t="s">
        <v>194</v>
      </c>
      <c r="H235" s="213">
        <v>2</v>
      </c>
      <c r="I235" s="214"/>
      <c r="J235" s="215">
        <f>ROUND(I235*H235,2)</f>
        <v>0</v>
      </c>
      <c r="K235" s="211" t="s">
        <v>381</v>
      </c>
      <c r="L235" s="47"/>
      <c r="M235" s="216" t="s">
        <v>19</v>
      </c>
      <c r="N235" s="217" t="s">
        <v>40</v>
      </c>
      <c r="O235" s="87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160</v>
      </c>
      <c r="AT235" s="220" t="s">
        <v>155</v>
      </c>
      <c r="AU235" s="220" t="s">
        <v>76</v>
      </c>
      <c r="AY235" s="20" t="s">
        <v>154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20" t="s">
        <v>76</v>
      </c>
      <c r="BK235" s="221">
        <f>ROUND(I235*H235,2)</f>
        <v>0</v>
      </c>
      <c r="BL235" s="20" t="s">
        <v>160</v>
      </c>
      <c r="BM235" s="220" t="s">
        <v>781</v>
      </c>
    </row>
    <row r="236" s="2" customFormat="1">
      <c r="A236" s="41"/>
      <c r="B236" s="42"/>
      <c r="C236" s="43"/>
      <c r="D236" s="222" t="s">
        <v>162</v>
      </c>
      <c r="E236" s="43"/>
      <c r="F236" s="223" t="s">
        <v>780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162</v>
      </c>
      <c r="AU236" s="20" t="s">
        <v>76</v>
      </c>
    </row>
    <row r="237" s="2" customFormat="1">
      <c r="A237" s="41"/>
      <c r="B237" s="42"/>
      <c r="C237" s="43"/>
      <c r="D237" s="222" t="s">
        <v>217</v>
      </c>
      <c r="E237" s="43"/>
      <c r="F237" s="227" t="s">
        <v>680</v>
      </c>
      <c r="G237" s="43"/>
      <c r="H237" s="43"/>
      <c r="I237" s="224"/>
      <c r="J237" s="43"/>
      <c r="K237" s="43"/>
      <c r="L237" s="47"/>
      <c r="M237" s="225"/>
      <c r="N237" s="226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217</v>
      </c>
      <c r="AU237" s="20" t="s">
        <v>76</v>
      </c>
    </row>
    <row r="238" s="2" customFormat="1" ht="16.5" customHeight="1">
      <c r="A238" s="41"/>
      <c r="B238" s="42"/>
      <c r="C238" s="209" t="s">
        <v>563</v>
      </c>
      <c r="D238" s="209" t="s">
        <v>155</v>
      </c>
      <c r="E238" s="210" t="s">
        <v>782</v>
      </c>
      <c r="F238" s="211" t="s">
        <v>783</v>
      </c>
      <c r="G238" s="212" t="s">
        <v>194</v>
      </c>
      <c r="H238" s="213">
        <v>2</v>
      </c>
      <c r="I238" s="214"/>
      <c r="J238" s="215">
        <f>ROUND(I238*H238,2)</f>
        <v>0</v>
      </c>
      <c r="K238" s="211" t="s">
        <v>381</v>
      </c>
      <c r="L238" s="47"/>
      <c r="M238" s="216" t="s">
        <v>19</v>
      </c>
      <c r="N238" s="217" t="s">
        <v>40</v>
      </c>
      <c r="O238" s="87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0" t="s">
        <v>160</v>
      </c>
      <c r="AT238" s="220" t="s">
        <v>155</v>
      </c>
      <c r="AU238" s="220" t="s">
        <v>76</v>
      </c>
      <c r="AY238" s="20" t="s">
        <v>154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20" t="s">
        <v>76</v>
      </c>
      <c r="BK238" s="221">
        <f>ROUND(I238*H238,2)</f>
        <v>0</v>
      </c>
      <c r="BL238" s="20" t="s">
        <v>160</v>
      </c>
      <c r="BM238" s="220" t="s">
        <v>784</v>
      </c>
    </row>
    <row r="239" s="2" customFormat="1">
      <c r="A239" s="41"/>
      <c r="B239" s="42"/>
      <c r="C239" s="43"/>
      <c r="D239" s="222" t="s">
        <v>162</v>
      </c>
      <c r="E239" s="43"/>
      <c r="F239" s="223" t="s">
        <v>783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162</v>
      </c>
      <c r="AU239" s="20" t="s">
        <v>76</v>
      </c>
    </row>
    <row r="240" s="2" customFormat="1">
      <c r="A240" s="41"/>
      <c r="B240" s="42"/>
      <c r="C240" s="43"/>
      <c r="D240" s="222" t="s">
        <v>217</v>
      </c>
      <c r="E240" s="43"/>
      <c r="F240" s="227" t="s">
        <v>427</v>
      </c>
      <c r="G240" s="43"/>
      <c r="H240" s="43"/>
      <c r="I240" s="224"/>
      <c r="J240" s="43"/>
      <c r="K240" s="43"/>
      <c r="L240" s="47"/>
      <c r="M240" s="225"/>
      <c r="N240" s="226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217</v>
      </c>
      <c r="AU240" s="20" t="s">
        <v>76</v>
      </c>
    </row>
    <row r="241" s="2" customFormat="1" ht="16.5" customHeight="1">
      <c r="A241" s="41"/>
      <c r="B241" s="42"/>
      <c r="C241" s="209" t="s">
        <v>567</v>
      </c>
      <c r="D241" s="209" t="s">
        <v>155</v>
      </c>
      <c r="E241" s="210" t="s">
        <v>785</v>
      </c>
      <c r="F241" s="211" t="s">
        <v>786</v>
      </c>
      <c r="G241" s="212" t="s">
        <v>194</v>
      </c>
      <c r="H241" s="213">
        <v>2</v>
      </c>
      <c r="I241" s="214"/>
      <c r="J241" s="215">
        <f>ROUND(I241*H241,2)</f>
        <v>0</v>
      </c>
      <c r="K241" s="211" t="s">
        <v>381</v>
      </c>
      <c r="L241" s="47"/>
      <c r="M241" s="216" t="s">
        <v>19</v>
      </c>
      <c r="N241" s="217" t="s">
        <v>40</v>
      </c>
      <c r="O241" s="87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160</v>
      </c>
      <c r="AT241" s="220" t="s">
        <v>155</v>
      </c>
      <c r="AU241" s="220" t="s">
        <v>76</v>
      </c>
      <c r="AY241" s="20" t="s">
        <v>154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0" t="s">
        <v>76</v>
      </c>
      <c r="BK241" s="221">
        <f>ROUND(I241*H241,2)</f>
        <v>0</v>
      </c>
      <c r="BL241" s="20" t="s">
        <v>160</v>
      </c>
      <c r="BM241" s="220" t="s">
        <v>787</v>
      </c>
    </row>
    <row r="242" s="2" customFormat="1">
      <c r="A242" s="41"/>
      <c r="B242" s="42"/>
      <c r="C242" s="43"/>
      <c r="D242" s="222" t="s">
        <v>162</v>
      </c>
      <c r="E242" s="43"/>
      <c r="F242" s="223" t="s">
        <v>786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162</v>
      </c>
      <c r="AU242" s="20" t="s">
        <v>76</v>
      </c>
    </row>
    <row r="243" s="2" customFormat="1">
      <c r="A243" s="41"/>
      <c r="B243" s="42"/>
      <c r="C243" s="43"/>
      <c r="D243" s="222" t="s">
        <v>217</v>
      </c>
      <c r="E243" s="43"/>
      <c r="F243" s="227" t="s">
        <v>680</v>
      </c>
      <c r="G243" s="43"/>
      <c r="H243" s="43"/>
      <c r="I243" s="224"/>
      <c r="J243" s="43"/>
      <c r="K243" s="43"/>
      <c r="L243" s="47"/>
      <c r="M243" s="225"/>
      <c r="N243" s="226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217</v>
      </c>
      <c r="AU243" s="20" t="s">
        <v>76</v>
      </c>
    </row>
    <row r="244" s="2" customFormat="1" ht="16.5" customHeight="1">
      <c r="A244" s="41"/>
      <c r="B244" s="42"/>
      <c r="C244" s="209" t="s">
        <v>571</v>
      </c>
      <c r="D244" s="209" t="s">
        <v>155</v>
      </c>
      <c r="E244" s="210" t="s">
        <v>788</v>
      </c>
      <c r="F244" s="211" t="s">
        <v>789</v>
      </c>
      <c r="G244" s="212" t="s">
        <v>194</v>
      </c>
      <c r="H244" s="213">
        <v>1</v>
      </c>
      <c r="I244" s="214"/>
      <c r="J244" s="215">
        <f>ROUND(I244*H244,2)</f>
        <v>0</v>
      </c>
      <c r="K244" s="211" t="s">
        <v>381</v>
      </c>
      <c r="L244" s="47"/>
      <c r="M244" s="216" t="s">
        <v>19</v>
      </c>
      <c r="N244" s="217" t="s">
        <v>40</v>
      </c>
      <c r="O244" s="87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0" t="s">
        <v>160</v>
      </c>
      <c r="AT244" s="220" t="s">
        <v>155</v>
      </c>
      <c r="AU244" s="220" t="s">
        <v>76</v>
      </c>
      <c r="AY244" s="20" t="s">
        <v>154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20" t="s">
        <v>76</v>
      </c>
      <c r="BK244" s="221">
        <f>ROUND(I244*H244,2)</f>
        <v>0</v>
      </c>
      <c r="BL244" s="20" t="s">
        <v>160</v>
      </c>
      <c r="BM244" s="220" t="s">
        <v>790</v>
      </c>
    </row>
    <row r="245" s="2" customFormat="1">
      <c r="A245" s="41"/>
      <c r="B245" s="42"/>
      <c r="C245" s="43"/>
      <c r="D245" s="222" t="s">
        <v>162</v>
      </c>
      <c r="E245" s="43"/>
      <c r="F245" s="223" t="s">
        <v>789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162</v>
      </c>
      <c r="AU245" s="20" t="s">
        <v>76</v>
      </c>
    </row>
    <row r="246" s="2" customFormat="1">
      <c r="A246" s="41"/>
      <c r="B246" s="42"/>
      <c r="C246" s="43"/>
      <c r="D246" s="222" t="s">
        <v>217</v>
      </c>
      <c r="E246" s="43"/>
      <c r="F246" s="227" t="s">
        <v>427</v>
      </c>
      <c r="G246" s="43"/>
      <c r="H246" s="43"/>
      <c r="I246" s="224"/>
      <c r="J246" s="43"/>
      <c r="K246" s="43"/>
      <c r="L246" s="47"/>
      <c r="M246" s="225"/>
      <c r="N246" s="22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217</v>
      </c>
      <c r="AU246" s="20" t="s">
        <v>76</v>
      </c>
    </row>
    <row r="247" s="2" customFormat="1" ht="16.5" customHeight="1">
      <c r="A247" s="41"/>
      <c r="B247" s="42"/>
      <c r="C247" s="209" t="s">
        <v>576</v>
      </c>
      <c r="D247" s="209" t="s">
        <v>155</v>
      </c>
      <c r="E247" s="210" t="s">
        <v>791</v>
      </c>
      <c r="F247" s="211" t="s">
        <v>792</v>
      </c>
      <c r="G247" s="212" t="s">
        <v>194</v>
      </c>
      <c r="H247" s="213">
        <v>1</v>
      </c>
      <c r="I247" s="214"/>
      <c r="J247" s="215">
        <f>ROUND(I247*H247,2)</f>
        <v>0</v>
      </c>
      <c r="K247" s="211" t="s">
        <v>381</v>
      </c>
      <c r="L247" s="47"/>
      <c r="M247" s="216" t="s">
        <v>19</v>
      </c>
      <c r="N247" s="217" t="s">
        <v>40</v>
      </c>
      <c r="O247" s="87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0" t="s">
        <v>160</v>
      </c>
      <c r="AT247" s="220" t="s">
        <v>155</v>
      </c>
      <c r="AU247" s="220" t="s">
        <v>76</v>
      </c>
      <c r="AY247" s="20" t="s">
        <v>154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20" t="s">
        <v>76</v>
      </c>
      <c r="BK247" s="221">
        <f>ROUND(I247*H247,2)</f>
        <v>0</v>
      </c>
      <c r="BL247" s="20" t="s">
        <v>160</v>
      </c>
      <c r="BM247" s="220" t="s">
        <v>793</v>
      </c>
    </row>
    <row r="248" s="2" customFormat="1">
      <c r="A248" s="41"/>
      <c r="B248" s="42"/>
      <c r="C248" s="43"/>
      <c r="D248" s="222" t="s">
        <v>162</v>
      </c>
      <c r="E248" s="43"/>
      <c r="F248" s="223" t="s">
        <v>792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162</v>
      </c>
      <c r="AU248" s="20" t="s">
        <v>76</v>
      </c>
    </row>
    <row r="249" s="2" customFormat="1">
      <c r="A249" s="41"/>
      <c r="B249" s="42"/>
      <c r="C249" s="43"/>
      <c r="D249" s="222" t="s">
        <v>217</v>
      </c>
      <c r="E249" s="43"/>
      <c r="F249" s="227" t="s">
        <v>680</v>
      </c>
      <c r="G249" s="43"/>
      <c r="H249" s="43"/>
      <c r="I249" s="224"/>
      <c r="J249" s="43"/>
      <c r="K249" s="43"/>
      <c r="L249" s="47"/>
      <c r="M249" s="225"/>
      <c r="N249" s="226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217</v>
      </c>
      <c r="AU249" s="20" t="s">
        <v>76</v>
      </c>
    </row>
    <row r="250" s="2" customFormat="1" ht="16.5" customHeight="1">
      <c r="A250" s="41"/>
      <c r="B250" s="42"/>
      <c r="C250" s="209" t="s">
        <v>580</v>
      </c>
      <c r="D250" s="209" t="s">
        <v>155</v>
      </c>
      <c r="E250" s="210" t="s">
        <v>794</v>
      </c>
      <c r="F250" s="211" t="s">
        <v>795</v>
      </c>
      <c r="G250" s="212" t="s">
        <v>346</v>
      </c>
      <c r="H250" s="213">
        <v>16</v>
      </c>
      <c r="I250" s="214"/>
      <c r="J250" s="215">
        <f>ROUND(I250*H250,2)</f>
        <v>0</v>
      </c>
      <c r="K250" s="211" t="s">
        <v>381</v>
      </c>
      <c r="L250" s="47"/>
      <c r="M250" s="216" t="s">
        <v>19</v>
      </c>
      <c r="N250" s="217" t="s">
        <v>40</v>
      </c>
      <c r="O250" s="87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0" t="s">
        <v>160</v>
      </c>
      <c r="AT250" s="220" t="s">
        <v>155</v>
      </c>
      <c r="AU250" s="220" t="s">
        <v>76</v>
      </c>
      <c r="AY250" s="20" t="s">
        <v>154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20" t="s">
        <v>76</v>
      </c>
      <c r="BK250" s="221">
        <f>ROUND(I250*H250,2)</f>
        <v>0</v>
      </c>
      <c r="BL250" s="20" t="s">
        <v>160</v>
      </c>
      <c r="BM250" s="220" t="s">
        <v>796</v>
      </c>
    </row>
    <row r="251" s="2" customFormat="1">
      <c r="A251" s="41"/>
      <c r="B251" s="42"/>
      <c r="C251" s="43"/>
      <c r="D251" s="222" t="s">
        <v>162</v>
      </c>
      <c r="E251" s="43"/>
      <c r="F251" s="223" t="s">
        <v>795</v>
      </c>
      <c r="G251" s="43"/>
      <c r="H251" s="43"/>
      <c r="I251" s="224"/>
      <c r="J251" s="43"/>
      <c r="K251" s="43"/>
      <c r="L251" s="47"/>
      <c r="M251" s="225"/>
      <c r="N251" s="22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162</v>
      </c>
      <c r="AU251" s="20" t="s">
        <v>76</v>
      </c>
    </row>
    <row r="252" s="2" customFormat="1">
      <c r="A252" s="41"/>
      <c r="B252" s="42"/>
      <c r="C252" s="43"/>
      <c r="D252" s="222" t="s">
        <v>217</v>
      </c>
      <c r="E252" s="43"/>
      <c r="F252" s="227" t="s">
        <v>797</v>
      </c>
      <c r="G252" s="43"/>
      <c r="H252" s="43"/>
      <c r="I252" s="224"/>
      <c r="J252" s="43"/>
      <c r="K252" s="43"/>
      <c r="L252" s="47"/>
      <c r="M252" s="225"/>
      <c r="N252" s="226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217</v>
      </c>
      <c r="AU252" s="20" t="s">
        <v>76</v>
      </c>
    </row>
    <row r="253" s="2" customFormat="1" ht="16.5" customHeight="1">
      <c r="A253" s="41"/>
      <c r="B253" s="42"/>
      <c r="C253" s="209" t="s">
        <v>585</v>
      </c>
      <c r="D253" s="209" t="s">
        <v>155</v>
      </c>
      <c r="E253" s="210" t="s">
        <v>798</v>
      </c>
      <c r="F253" s="211" t="s">
        <v>799</v>
      </c>
      <c r="G253" s="212" t="s">
        <v>194</v>
      </c>
      <c r="H253" s="213">
        <v>1</v>
      </c>
      <c r="I253" s="214"/>
      <c r="J253" s="215">
        <f>ROUND(I253*H253,2)</f>
        <v>0</v>
      </c>
      <c r="K253" s="211" t="s">
        <v>381</v>
      </c>
      <c r="L253" s="47"/>
      <c r="M253" s="216" t="s">
        <v>19</v>
      </c>
      <c r="N253" s="217" t="s">
        <v>40</v>
      </c>
      <c r="O253" s="87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0" t="s">
        <v>160</v>
      </c>
      <c r="AT253" s="220" t="s">
        <v>155</v>
      </c>
      <c r="AU253" s="220" t="s">
        <v>76</v>
      </c>
      <c r="AY253" s="20" t="s">
        <v>154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20" t="s">
        <v>76</v>
      </c>
      <c r="BK253" s="221">
        <f>ROUND(I253*H253,2)</f>
        <v>0</v>
      </c>
      <c r="BL253" s="20" t="s">
        <v>160</v>
      </c>
      <c r="BM253" s="220" t="s">
        <v>800</v>
      </c>
    </row>
    <row r="254" s="2" customFormat="1">
      <c r="A254" s="41"/>
      <c r="B254" s="42"/>
      <c r="C254" s="43"/>
      <c r="D254" s="222" t="s">
        <v>162</v>
      </c>
      <c r="E254" s="43"/>
      <c r="F254" s="223" t="s">
        <v>799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162</v>
      </c>
      <c r="AU254" s="20" t="s">
        <v>76</v>
      </c>
    </row>
    <row r="255" s="2" customFormat="1">
      <c r="A255" s="41"/>
      <c r="B255" s="42"/>
      <c r="C255" s="43"/>
      <c r="D255" s="222" t="s">
        <v>217</v>
      </c>
      <c r="E255" s="43"/>
      <c r="F255" s="227" t="s">
        <v>801</v>
      </c>
      <c r="G255" s="43"/>
      <c r="H255" s="43"/>
      <c r="I255" s="224"/>
      <c r="J255" s="43"/>
      <c r="K255" s="43"/>
      <c r="L255" s="47"/>
      <c r="M255" s="225"/>
      <c r="N255" s="22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217</v>
      </c>
      <c r="AU255" s="20" t="s">
        <v>76</v>
      </c>
    </row>
    <row r="256" s="2" customFormat="1" ht="16.5" customHeight="1">
      <c r="A256" s="41"/>
      <c r="B256" s="42"/>
      <c r="C256" s="209" t="s">
        <v>589</v>
      </c>
      <c r="D256" s="209" t="s">
        <v>155</v>
      </c>
      <c r="E256" s="210" t="s">
        <v>802</v>
      </c>
      <c r="F256" s="211" t="s">
        <v>803</v>
      </c>
      <c r="G256" s="212" t="s">
        <v>194</v>
      </c>
      <c r="H256" s="213">
        <v>1</v>
      </c>
      <c r="I256" s="214"/>
      <c r="J256" s="215">
        <f>ROUND(I256*H256,2)</f>
        <v>0</v>
      </c>
      <c r="K256" s="211" t="s">
        <v>381</v>
      </c>
      <c r="L256" s="47"/>
      <c r="M256" s="216" t="s">
        <v>19</v>
      </c>
      <c r="N256" s="217" t="s">
        <v>40</v>
      </c>
      <c r="O256" s="87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0" t="s">
        <v>160</v>
      </c>
      <c r="AT256" s="220" t="s">
        <v>155</v>
      </c>
      <c r="AU256" s="220" t="s">
        <v>76</v>
      </c>
      <c r="AY256" s="20" t="s">
        <v>154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20" t="s">
        <v>76</v>
      </c>
      <c r="BK256" s="221">
        <f>ROUND(I256*H256,2)</f>
        <v>0</v>
      </c>
      <c r="BL256" s="20" t="s">
        <v>160</v>
      </c>
      <c r="BM256" s="220" t="s">
        <v>804</v>
      </c>
    </row>
    <row r="257" s="2" customFormat="1">
      <c r="A257" s="41"/>
      <c r="B257" s="42"/>
      <c r="C257" s="43"/>
      <c r="D257" s="222" t="s">
        <v>162</v>
      </c>
      <c r="E257" s="43"/>
      <c r="F257" s="223" t="s">
        <v>803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162</v>
      </c>
      <c r="AU257" s="20" t="s">
        <v>76</v>
      </c>
    </row>
    <row r="258" s="2" customFormat="1">
      <c r="A258" s="41"/>
      <c r="B258" s="42"/>
      <c r="C258" s="43"/>
      <c r="D258" s="222" t="s">
        <v>217</v>
      </c>
      <c r="E258" s="43"/>
      <c r="F258" s="227" t="s">
        <v>801</v>
      </c>
      <c r="G258" s="43"/>
      <c r="H258" s="43"/>
      <c r="I258" s="224"/>
      <c r="J258" s="43"/>
      <c r="K258" s="43"/>
      <c r="L258" s="47"/>
      <c r="M258" s="225"/>
      <c r="N258" s="22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217</v>
      </c>
      <c r="AU258" s="20" t="s">
        <v>76</v>
      </c>
    </row>
    <row r="259" s="2" customFormat="1" ht="16.5" customHeight="1">
      <c r="A259" s="41"/>
      <c r="B259" s="42"/>
      <c r="C259" s="209" t="s">
        <v>595</v>
      </c>
      <c r="D259" s="209" t="s">
        <v>155</v>
      </c>
      <c r="E259" s="210" t="s">
        <v>805</v>
      </c>
      <c r="F259" s="211" t="s">
        <v>806</v>
      </c>
      <c r="G259" s="212" t="s">
        <v>194</v>
      </c>
      <c r="H259" s="213">
        <v>1</v>
      </c>
      <c r="I259" s="214"/>
      <c r="J259" s="215">
        <f>ROUND(I259*H259,2)</f>
        <v>0</v>
      </c>
      <c r="K259" s="211" t="s">
        <v>381</v>
      </c>
      <c r="L259" s="47"/>
      <c r="M259" s="216" t="s">
        <v>19</v>
      </c>
      <c r="N259" s="217" t="s">
        <v>40</v>
      </c>
      <c r="O259" s="87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0" t="s">
        <v>160</v>
      </c>
      <c r="AT259" s="220" t="s">
        <v>155</v>
      </c>
      <c r="AU259" s="220" t="s">
        <v>76</v>
      </c>
      <c r="AY259" s="20" t="s">
        <v>154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20" t="s">
        <v>76</v>
      </c>
      <c r="BK259" s="221">
        <f>ROUND(I259*H259,2)</f>
        <v>0</v>
      </c>
      <c r="BL259" s="20" t="s">
        <v>160</v>
      </c>
      <c r="BM259" s="220" t="s">
        <v>807</v>
      </c>
    </row>
    <row r="260" s="2" customFormat="1">
      <c r="A260" s="41"/>
      <c r="B260" s="42"/>
      <c r="C260" s="43"/>
      <c r="D260" s="222" t="s">
        <v>162</v>
      </c>
      <c r="E260" s="43"/>
      <c r="F260" s="223" t="s">
        <v>806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162</v>
      </c>
      <c r="AU260" s="20" t="s">
        <v>76</v>
      </c>
    </row>
    <row r="261" s="2" customFormat="1">
      <c r="A261" s="41"/>
      <c r="B261" s="42"/>
      <c r="C261" s="43"/>
      <c r="D261" s="222" t="s">
        <v>217</v>
      </c>
      <c r="E261" s="43"/>
      <c r="F261" s="227" t="s">
        <v>801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217</v>
      </c>
      <c r="AU261" s="20" t="s">
        <v>76</v>
      </c>
    </row>
    <row r="262" s="2" customFormat="1" ht="16.5" customHeight="1">
      <c r="A262" s="41"/>
      <c r="B262" s="42"/>
      <c r="C262" s="209" t="s">
        <v>600</v>
      </c>
      <c r="D262" s="209" t="s">
        <v>155</v>
      </c>
      <c r="E262" s="210" t="s">
        <v>808</v>
      </c>
      <c r="F262" s="211" t="s">
        <v>809</v>
      </c>
      <c r="G262" s="212" t="s">
        <v>194</v>
      </c>
      <c r="H262" s="213">
        <v>1</v>
      </c>
      <c r="I262" s="214"/>
      <c r="J262" s="215">
        <f>ROUND(I262*H262,2)</f>
        <v>0</v>
      </c>
      <c r="K262" s="211" t="s">
        <v>381</v>
      </c>
      <c r="L262" s="47"/>
      <c r="M262" s="216" t="s">
        <v>19</v>
      </c>
      <c r="N262" s="217" t="s">
        <v>40</v>
      </c>
      <c r="O262" s="87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0" t="s">
        <v>160</v>
      </c>
      <c r="AT262" s="220" t="s">
        <v>155</v>
      </c>
      <c r="AU262" s="220" t="s">
        <v>76</v>
      </c>
      <c r="AY262" s="20" t="s">
        <v>154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20" t="s">
        <v>76</v>
      </c>
      <c r="BK262" s="221">
        <f>ROUND(I262*H262,2)</f>
        <v>0</v>
      </c>
      <c r="BL262" s="20" t="s">
        <v>160</v>
      </c>
      <c r="BM262" s="220" t="s">
        <v>810</v>
      </c>
    </row>
    <row r="263" s="2" customFormat="1">
      <c r="A263" s="41"/>
      <c r="B263" s="42"/>
      <c r="C263" s="43"/>
      <c r="D263" s="222" t="s">
        <v>162</v>
      </c>
      <c r="E263" s="43"/>
      <c r="F263" s="223" t="s">
        <v>809</v>
      </c>
      <c r="G263" s="43"/>
      <c r="H263" s="43"/>
      <c r="I263" s="224"/>
      <c r="J263" s="43"/>
      <c r="K263" s="43"/>
      <c r="L263" s="47"/>
      <c r="M263" s="225"/>
      <c r="N263" s="226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162</v>
      </c>
      <c r="AU263" s="20" t="s">
        <v>76</v>
      </c>
    </row>
    <row r="264" s="2" customFormat="1">
      <c r="A264" s="41"/>
      <c r="B264" s="42"/>
      <c r="C264" s="43"/>
      <c r="D264" s="222" t="s">
        <v>217</v>
      </c>
      <c r="E264" s="43"/>
      <c r="F264" s="227" t="s">
        <v>811</v>
      </c>
      <c r="G264" s="43"/>
      <c r="H264" s="43"/>
      <c r="I264" s="224"/>
      <c r="J264" s="43"/>
      <c r="K264" s="43"/>
      <c r="L264" s="47"/>
      <c r="M264" s="225"/>
      <c r="N264" s="226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217</v>
      </c>
      <c r="AU264" s="20" t="s">
        <v>76</v>
      </c>
    </row>
    <row r="265" s="2" customFormat="1" ht="16.5" customHeight="1">
      <c r="A265" s="41"/>
      <c r="B265" s="42"/>
      <c r="C265" s="209" t="s">
        <v>604</v>
      </c>
      <c r="D265" s="209" t="s">
        <v>155</v>
      </c>
      <c r="E265" s="210" t="s">
        <v>320</v>
      </c>
      <c r="F265" s="211" t="s">
        <v>371</v>
      </c>
      <c r="G265" s="212" t="s">
        <v>194</v>
      </c>
      <c r="H265" s="213">
        <v>1</v>
      </c>
      <c r="I265" s="214"/>
      <c r="J265" s="215">
        <f>ROUND(I265*H265,2)</f>
        <v>0</v>
      </c>
      <c r="K265" s="211" t="s">
        <v>322</v>
      </c>
      <c r="L265" s="47"/>
      <c r="M265" s="216" t="s">
        <v>19</v>
      </c>
      <c r="N265" s="217" t="s">
        <v>40</v>
      </c>
      <c r="O265" s="87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0" t="s">
        <v>160</v>
      </c>
      <c r="AT265" s="220" t="s">
        <v>155</v>
      </c>
      <c r="AU265" s="220" t="s">
        <v>76</v>
      </c>
      <c r="AY265" s="20" t="s">
        <v>154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20" t="s">
        <v>76</v>
      </c>
      <c r="BK265" s="221">
        <f>ROUND(I265*H265,2)</f>
        <v>0</v>
      </c>
      <c r="BL265" s="20" t="s">
        <v>160</v>
      </c>
      <c r="BM265" s="220" t="s">
        <v>812</v>
      </c>
    </row>
    <row r="266" s="2" customFormat="1">
      <c r="A266" s="41"/>
      <c r="B266" s="42"/>
      <c r="C266" s="43"/>
      <c r="D266" s="222" t="s">
        <v>162</v>
      </c>
      <c r="E266" s="43"/>
      <c r="F266" s="223" t="s">
        <v>371</v>
      </c>
      <c r="G266" s="43"/>
      <c r="H266" s="43"/>
      <c r="I266" s="224"/>
      <c r="J266" s="43"/>
      <c r="K266" s="43"/>
      <c r="L266" s="47"/>
      <c r="M266" s="239"/>
      <c r="N266" s="240"/>
      <c r="O266" s="241"/>
      <c r="P266" s="241"/>
      <c r="Q266" s="241"/>
      <c r="R266" s="241"/>
      <c r="S266" s="241"/>
      <c r="T266" s="242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162</v>
      </c>
      <c r="AU266" s="20" t="s">
        <v>76</v>
      </c>
    </row>
    <row r="267" s="2" customFormat="1" ht="6.96" customHeight="1">
      <c r="A267" s="41"/>
      <c r="B267" s="62"/>
      <c r="C267" s="63"/>
      <c r="D267" s="63"/>
      <c r="E267" s="63"/>
      <c r="F267" s="63"/>
      <c r="G267" s="63"/>
      <c r="H267" s="63"/>
      <c r="I267" s="63"/>
      <c r="J267" s="63"/>
      <c r="K267" s="63"/>
      <c r="L267" s="47"/>
      <c r="M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</row>
  </sheetData>
  <sheetProtection sheet="1" autoFilter="0" formatColumns="0" formatRows="0" objects="1" scenarios="1" spinCount="100000" saltValue="TjnJQlLawynq6CNmovPRLrBidq1cONgQQxBB88pO7A98XTXecUOjSoG1QVo6fFSP4rvCqtr1cDIyvj+4mdKHng==" hashValue="dW212lxbuN0tVOxK3AiIoMhKHhZLuQODnPo0+uxrySyUGThbt2Ic9gTKld2y6+i/GflbFV9AGu6bpjyqPwFPJw==" algorithmName="SHA-512" password="CC35"/>
  <autoFilter ref="C85:K2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813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ROUND((SUM(BE86:BE186)),  2)</f>
        <v>0</v>
      </c>
      <c r="G35" s="41"/>
      <c r="H35" s="41"/>
      <c r="I35" s="161">
        <v>0.20999999999999999</v>
      </c>
      <c r="J35" s="160">
        <f>ROUND(((SUM(BE86:BE186))*I35),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ROUND((SUM(BF86:BF186)),  2)</f>
        <v>0</v>
      </c>
      <c r="G36" s="41"/>
      <c r="H36" s="41"/>
      <c r="I36" s="161">
        <v>0.12</v>
      </c>
      <c r="J36" s="160">
        <f>ROUND(((SUM(BF86:BF186))*I36),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ROUND((SUM(BG86:BG186)),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ROUND((SUM(BH86:BH186)),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ROUND((SUM(BI86:BI186)),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11-02-81 - ŽST Hrubá Voda, tratové rádiové spojení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618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140</v>
      </c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3" t="str">
        <f>E7</f>
        <v>ŽST Hrubá Voda - vymístění pracoviště ŘP</v>
      </c>
      <c r="F74" s="35"/>
      <c r="G74" s="35"/>
      <c r="H74" s="35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4"/>
      <c r="C75" s="35" t="s">
        <v>127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1"/>
      <c r="B76" s="42"/>
      <c r="C76" s="43"/>
      <c r="D76" s="43"/>
      <c r="E76" s="173" t="s">
        <v>128</v>
      </c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129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PS 11-02-81 - ŽST Hrubá Voda, tratové rádiové spojení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F14</f>
        <v xml:space="preserve"> </v>
      </c>
      <c r="G80" s="43"/>
      <c r="H80" s="43"/>
      <c r="I80" s="35" t="s">
        <v>23</v>
      </c>
      <c r="J80" s="75" t="str">
        <f>IF(J14="","",J14)</f>
        <v>30. 4. 2025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E17</f>
        <v xml:space="preserve"> </v>
      </c>
      <c r="G82" s="43"/>
      <c r="H82" s="43"/>
      <c r="I82" s="35" t="s">
        <v>30</v>
      </c>
      <c r="J82" s="39" t="str">
        <f>E23</f>
        <v xml:space="preserve"> 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28</v>
      </c>
      <c r="D83" s="43"/>
      <c r="E83" s="43"/>
      <c r="F83" s="30" t="str">
        <f>IF(E20="","",E20)</f>
        <v>Vyplň údaj</v>
      </c>
      <c r="G83" s="43"/>
      <c r="H83" s="43"/>
      <c r="I83" s="35" t="s">
        <v>32</v>
      </c>
      <c r="J83" s="39" t="str">
        <f>E26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0" customFormat="1" ht="29.28" customHeight="1">
      <c r="A85" s="184"/>
      <c r="B85" s="185"/>
      <c r="C85" s="186" t="s">
        <v>141</v>
      </c>
      <c r="D85" s="187" t="s">
        <v>54</v>
      </c>
      <c r="E85" s="187" t="s">
        <v>50</v>
      </c>
      <c r="F85" s="187" t="s">
        <v>51</v>
      </c>
      <c r="G85" s="187" t="s">
        <v>142</v>
      </c>
      <c r="H85" s="187" t="s">
        <v>143</v>
      </c>
      <c r="I85" s="187" t="s">
        <v>144</v>
      </c>
      <c r="J85" s="187" t="s">
        <v>133</v>
      </c>
      <c r="K85" s="188" t="s">
        <v>145</v>
      </c>
      <c r="L85" s="189"/>
      <c r="M85" s="95" t="s">
        <v>19</v>
      </c>
      <c r="N85" s="96" t="s">
        <v>39</v>
      </c>
      <c r="O85" s="96" t="s">
        <v>146</v>
      </c>
      <c r="P85" s="96" t="s">
        <v>147</v>
      </c>
      <c r="Q85" s="96" t="s">
        <v>148</v>
      </c>
      <c r="R85" s="96" t="s">
        <v>149</v>
      </c>
      <c r="S85" s="96" t="s">
        <v>150</v>
      </c>
      <c r="T85" s="97" t="s">
        <v>151</v>
      </c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</row>
    <row r="86" s="2" customFormat="1" ht="22.8" customHeight="1">
      <c r="A86" s="41"/>
      <c r="B86" s="42"/>
      <c r="C86" s="102" t="s">
        <v>152</v>
      </c>
      <c r="D86" s="43"/>
      <c r="E86" s="43"/>
      <c r="F86" s="43"/>
      <c r="G86" s="43"/>
      <c r="H86" s="43"/>
      <c r="I86" s="43"/>
      <c r="J86" s="190">
        <f>BK86</f>
        <v>0</v>
      </c>
      <c r="K86" s="43"/>
      <c r="L86" s="47"/>
      <c r="M86" s="98"/>
      <c r="N86" s="191"/>
      <c r="O86" s="99"/>
      <c r="P86" s="192">
        <f>P87</f>
        <v>0</v>
      </c>
      <c r="Q86" s="99"/>
      <c r="R86" s="192">
        <f>R87</f>
        <v>0</v>
      </c>
      <c r="S86" s="99"/>
      <c r="T86" s="193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68</v>
      </c>
      <c r="AU86" s="20" t="s">
        <v>134</v>
      </c>
      <c r="BK86" s="194">
        <f>BK87</f>
        <v>0</v>
      </c>
    </row>
    <row r="87" s="11" customFormat="1" ht="25.92" customHeight="1">
      <c r="A87" s="11"/>
      <c r="B87" s="195"/>
      <c r="C87" s="196"/>
      <c r="D87" s="197" t="s">
        <v>68</v>
      </c>
      <c r="E87" s="198" t="s">
        <v>619</v>
      </c>
      <c r="F87" s="198" t="s">
        <v>620</v>
      </c>
      <c r="G87" s="196"/>
      <c r="H87" s="196"/>
      <c r="I87" s="199"/>
      <c r="J87" s="200">
        <f>BK87</f>
        <v>0</v>
      </c>
      <c r="K87" s="196"/>
      <c r="L87" s="201"/>
      <c r="M87" s="202"/>
      <c r="N87" s="203"/>
      <c r="O87" s="203"/>
      <c r="P87" s="204">
        <f>SUM(P88:P186)</f>
        <v>0</v>
      </c>
      <c r="Q87" s="203"/>
      <c r="R87" s="204">
        <f>SUM(R88:R186)</f>
        <v>0</v>
      </c>
      <c r="S87" s="203"/>
      <c r="T87" s="205">
        <f>SUM(T88:T186)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6" t="s">
        <v>76</v>
      </c>
      <c r="AT87" s="207" t="s">
        <v>68</v>
      </c>
      <c r="AU87" s="207" t="s">
        <v>69</v>
      </c>
      <c r="AY87" s="206" t="s">
        <v>154</v>
      </c>
      <c r="BK87" s="208">
        <f>SUM(BK88:BK186)</f>
        <v>0</v>
      </c>
    </row>
    <row r="88" s="2" customFormat="1" ht="16.5" customHeight="1">
      <c r="A88" s="41"/>
      <c r="B88" s="42"/>
      <c r="C88" s="209" t="s">
        <v>76</v>
      </c>
      <c r="D88" s="209" t="s">
        <v>155</v>
      </c>
      <c r="E88" s="210" t="s">
        <v>814</v>
      </c>
      <c r="F88" s="211" t="s">
        <v>815</v>
      </c>
      <c r="G88" s="212" t="s">
        <v>170</v>
      </c>
      <c r="H88" s="213">
        <v>30</v>
      </c>
      <c r="I88" s="214"/>
      <c r="J88" s="215">
        <f>ROUND(I88*H88,2)</f>
        <v>0</v>
      </c>
      <c r="K88" s="211" t="s">
        <v>381</v>
      </c>
      <c r="L88" s="47"/>
      <c r="M88" s="216" t="s">
        <v>19</v>
      </c>
      <c r="N88" s="217" t="s">
        <v>40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160</v>
      </c>
      <c r="AT88" s="220" t="s">
        <v>155</v>
      </c>
      <c r="AU88" s="220" t="s">
        <v>76</v>
      </c>
      <c r="AY88" s="20" t="s">
        <v>154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76</v>
      </c>
      <c r="BK88" s="221">
        <f>ROUND(I88*H88,2)</f>
        <v>0</v>
      </c>
      <c r="BL88" s="20" t="s">
        <v>160</v>
      </c>
      <c r="BM88" s="220" t="s">
        <v>816</v>
      </c>
    </row>
    <row r="89" s="2" customFormat="1">
      <c r="A89" s="41"/>
      <c r="B89" s="42"/>
      <c r="C89" s="43"/>
      <c r="D89" s="222" t="s">
        <v>162</v>
      </c>
      <c r="E89" s="43"/>
      <c r="F89" s="223" t="s">
        <v>815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162</v>
      </c>
      <c r="AU89" s="20" t="s">
        <v>76</v>
      </c>
    </row>
    <row r="90" s="2" customFormat="1">
      <c r="A90" s="41"/>
      <c r="B90" s="42"/>
      <c r="C90" s="43"/>
      <c r="D90" s="222" t="s">
        <v>217</v>
      </c>
      <c r="E90" s="43"/>
      <c r="F90" s="227" t="s">
        <v>632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217</v>
      </c>
      <c r="AU90" s="20" t="s">
        <v>76</v>
      </c>
    </row>
    <row r="91" s="2" customFormat="1" ht="16.5" customHeight="1">
      <c r="A91" s="41"/>
      <c r="B91" s="42"/>
      <c r="C91" s="209" t="s">
        <v>78</v>
      </c>
      <c r="D91" s="209" t="s">
        <v>155</v>
      </c>
      <c r="E91" s="210" t="s">
        <v>633</v>
      </c>
      <c r="F91" s="211" t="s">
        <v>634</v>
      </c>
      <c r="G91" s="212" t="s">
        <v>194</v>
      </c>
      <c r="H91" s="213">
        <v>4</v>
      </c>
      <c r="I91" s="214"/>
      <c r="J91" s="215">
        <f>ROUND(I91*H91,2)</f>
        <v>0</v>
      </c>
      <c r="K91" s="211" t="s">
        <v>381</v>
      </c>
      <c r="L91" s="47"/>
      <c r="M91" s="216" t="s">
        <v>19</v>
      </c>
      <c r="N91" s="217" t="s">
        <v>40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160</v>
      </c>
      <c r="AT91" s="220" t="s">
        <v>155</v>
      </c>
      <c r="AU91" s="220" t="s">
        <v>76</v>
      </c>
      <c r="AY91" s="20" t="s">
        <v>154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76</v>
      </c>
      <c r="BK91" s="221">
        <f>ROUND(I91*H91,2)</f>
        <v>0</v>
      </c>
      <c r="BL91" s="20" t="s">
        <v>160</v>
      </c>
      <c r="BM91" s="220" t="s">
        <v>817</v>
      </c>
    </row>
    <row r="92" s="2" customFormat="1">
      <c r="A92" s="41"/>
      <c r="B92" s="42"/>
      <c r="C92" s="43"/>
      <c r="D92" s="222" t="s">
        <v>162</v>
      </c>
      <c r="E92" s="43"/>
      <c r="F92" s="223" t="s">
        <v>634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162</v>
      </c>
      <c r="AU92" s="20" t="s">
        <v>76</v>
      </c>
    </row>
    <row r="93" s="2" customFormat="1">
      <c r="A93" s="41"/>
      <c r="B93" s="42"/>
      <c r="C93" s="43"/>
      <c r="D93" s="222" t="s">
        <v>217</v>
      </c>
      <c r="E93" s="43"/>
      <c r="F93" s="227" t="s">
        <v>636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217</v>
      </c>
      <c r="AU93" s="20" t="s">
        <v>76</v>
      </c>
    </row>
    <row r="94" s="2" customFormat="1" ht="16.5" customHeight="1">
      <c r="A94" s="41"/>
      <c r="B94" s="42"/>
      <c r="C94" s="209" t="s">
        <v>112</v>
      </c>
      <c r="D94" s="209" t="s">
        <v>155</v>
      </c>
      <c r="E94" s="210" t="s">
        <v>637</v>
      </c>
      <c r="F94" s="211" t="s">
        <v>638</v>
      </c>
      <c r="G94" s="212" t="s">
        <v>194</v>
      </c>
      <c r="H94" s="213">
        <v>2</v>
      </c>
      <c r="I94" s="214"/>
      <c r="J94" s="215">
        <f>ROUND(I94*H94,2)</f>
        <v>0</v>
      </c>
      <c r="K94" s="211" t="s">
        <v>381</v>
      </c>
      <c r="L94" s="47"/>
      <c r="M94" s="216" t="s">
        <v>19</v>
      </c>
      <c r="N94" s="217" t="s">
        <v>40</v>
      </c>
      <c r="O94" s="87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0" t="s">
        <v>160</v>
      </c>
      <c r="AT94" s="220" t="s">
        <v>155</v>
      </c>
      <c r="AU94" s="220" t="s">
        <v>76</v>
      </c>
      <c r="AY94" s="20" t="s">
        <v>154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20" t="s">
        <v>76</v>
      </c>
      <c r="BK94" s="221">
        <f>ROUND(I94*H94,2)</f>
        <v>0</v>
      </c>
      <c r="BL94" s="20" t="s">
        <v>160</v>
      </c>
      <c r="BM94" s="220" t="s">
        <v>818</v>
      </c>
    </row>
    <row r="95" s="2" customFormat="1">
      <c r="A95" s="41"/>
      <c r="B95" s="42"/>
      <c r="C95" s="43"/>
      <c r="D95" s="222" t="s">
        <v>162</v>
      </c>
      <c r="E95" s="43"/>
      <c r="F95" s="223" t="s">
        <v>638</v>
      </c>
      <c r="G95" s="43"/>
      <c r="H95" s="43"/>
      <c r="I95" s="224"/>
      <c r="J95" s="43"/>
      <c r="K95" s="43"/>
      <c r="L95" s="47"/>
      <c r="M95" s="225"/>
      <c r="N95" s="226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162</v>
      </c>
      <c r="AU95" s="20" t="s">
        <v>76</v>
      </c>
    </row>
    <row r="96" s="2" customFormat="1">
      <c r="A96" s="41"/>
      <c r="B96" s="42"/>
      <c r="C96" s="43"/>
      <c r="D96" s="222" t="s">
        <v>217</v>
      </c>
      <c r="E96" s="43"/>
      <c r="F96" s="227" t="s">
        <v>640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217</v>
      </c>
      <c r="AU96" s="20" t="s">
        <v>76</v>
      </c>
    </row>
    <row r="97" s="2" customFormat="1" ht="16.5" customHeight="1">
      <c r="A97" s="41"/>
      <c r="B97" s="42"/>
      <c r="C97" s="209" t="s">
        <v>160</v>
      </c>
      <c r="D97" s="209" t="s">
        <v>155</v>
      </c>
      <c r="E97" s="210" t="s">
        <v>344</v>
      </c>
      <c r="F97" s="211" t="s">
        <v>345</v>
      </c>
      <c r="G97" s="212" t="s">
        <v>346</v>
      </c>
      <c r="H97" s="213">
        <v>60</v>
      </c>
      <c r="I97" s="214"/>
      <c r="J97" s="215">
        <f>ROUND(I97*H97,2)</f>
        <v>0</v>
      </c>
      <c r="K97" s="211" t="s">
        <v>381</v>
      </c>
      <c r="L97" s="47"/>
      <c r="M97" s="216" t="s">
        <v>19</v>
      </c>
      <c r="N97" s="217" t="s">
        <v>40</v>
      </c>
      <c r="O97" s="87"/>
      <c r="P97" s="218">
        <f>O97*H97</f>
        <v>0</v>
      </c>
      <c r="Q97" s="218">
        <v>0</v>
      </c>
      <c r="R97" s="218">
        <f>Q97*H97</f>
        <v>0</v>
      </c>
      <c r="S97" s="218">
        <v>0</v>
      </c>
      <c r="T97" s="21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0" t="s">
        <v>160</v>
      </c>
      <c r="AT97" s="220" t="s">
        <v>155</v>
      </c>
      <c r="AU97" s="220" t="s">
        <v>76</v>
      </c>
      <c r="AY97" s="20" t="s">
        <v>154</v>
      </c>
      <c r="BE97" s="221">
        <f>IF(N97="základní",J97,0)</f>
        <v>0</v>
      </c>
      <c r="BF97" s="221">
        <f>IF(N97="snížená",J97,0)</f>
        <v>0</v>
      </c>
      <c r="BG97" s="221">
        <f>IF(N97="zákl. přenesená",J97,0)</f>
        <v>0</v>
      </c>
      <c r="BH97" s="221">
        <f>IF(N97="sníž. přenesená",J97,0)</f>
        <v>0</v>
      </c>
      <c r="BI97" s="221">
        <f>IF(N97="nulová",J97,0)</f>
        <v>0</v>
      </c>
      <c r="BJ97" s="20" t="s">
        <v>76</v>
      </c>
      <c r="BK97" s="221">
        <f>ROUND(I97*H97,2)</f>
        <v>0</v>
      </c>
      <c r="BL97" s="20" t="s">
        <v>160</v>
      </c>
      <c r="BM97" s="220" t="s">
        <v>819</v>
      </c>
    </row>
    <row r="98" s="2" customFormat="1">
      <c r="A98" s="41"/>
      <c r="B98" s="42"/>
      <c r="C98" s="43"/>
      <c r="D98" s="222" t="s">
        <v>162</v>
      </c>
      <c r="E98" s="43"/>
      <c r="F98" s="223" t="s">
        <v>345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162</v>
      </c>
      <c r="AU98" s="20" t="s">
        <v>76</v>
      </c>
    </row>
    <row r="99" s="2" customFormat="1">
      <c r="A99" s="41"/>
      <c r="B99" s="42"/>
      <c r="C99" s="43"/>
      <c r="D99" s="222" t="s">
        <v>217</v>
      </c>
      <c r="E99" s="43"/>
      <c r="F99" s="227" t="s">
        <v>645</v>
      </c>
      <c r="G99" s="43"/>
      <c r="H99" s="43"/>
      <c r="I99" s="224"/>
      <c r="J99" s="43"/>
      <c r="K99" s="43"/>
      <c r="L99" s="47"/>
      <c r="M99" s="225"/>
      <c r="N99" s="226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217</v>
      </c>
      <c r="AU99" s="20" t="s">
        <v>76</v>
      </c>
    </row>
    <row r="100" s="2" customFormat="1" ht="16.5" customHeight="1">
      <c r="A100" s="41"/>
      <c r="B100" s="42"/>
      <c r="C100" s="209" t="s">
        <v>177</v>
      </c>
      <c r="D100" s="209" t="s">
        <v>155</v>
      </c>
      <c r="E100" s="210" t="s">
        <v>350</v>
      </c>
      <c r="F100" s="211" t="s">
        <v>351</v>
      </c>
      <c r="G100" s="212" t="s">
        <v>346</v>
      </c>
      <c r="H100" s="213">
        <v>60</v>
      </c>
      <c r="I100" s="214"/>
      <c r="J100" s="215">
        <f>ROUND(I100*H100,2)</f>
        <v>0</v>
      </c>
      <c r="K100" s="211" t="s">
        <v>381</v>
      </c>
      <c r="L100" s="47"/>
      <c r="M100" s="216" t="s">
        <v>19</v>
      </c>
      <c r="N100" s="217" t="s">
        <v>40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160</v>
      </c>
      <c r="AT100" s="220" t="s">
        <v>155</v>
      </c>
      <c r="AU100" s="220" t="s">
        <v>76</v>
      </c>
      <c r="AY100" s="20" t="s">
        <v>154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76</v>
      </c>
      <c r="BK100" s="221">
        <f>ROUND(I100*H100,2)</f>
        <v>0</v>
      </c>
      <c r="BL100" s="20" t="s">
        <v>160</v>
      </c>
      <c r="BM100" s="220" t="s">
        <v>820</v>
      </c>
    </row>
    <row r="101" s="2" customFormat="1">
      <c r="A101" s="41"/>
      <c r="B101" s="42"/>
      <c r="C101" s="43"/>
      <c r="D101" s="222" t="s">
        <v>162</v>
      </c>
      <c r="E101" s="43"/>
      <c r="F101" s="223" t="s">
        <v>351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162</v>
      </c>
      <c r="AU101" s="20" t="s">
        <v>76</v>
      </c>
    </row>
    <row r="102" s="2" customFormat="1">
      <c r="A102" s="41"/>
      <c r="B102" s="42"/>
      <c r="C102" s="43"/>
      <c r="D102" s="222" t="s">
        <v>217</v>
      </c>
      <c r="E102" s="43"/>
      <c r="F102" s="227" t="s">
        <v>647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217</v>
      </c>
      <c r="AU102" s="20" t="s">
        <v>76</v>
      </c>
    </row>
    <row r="103" s="2" customFormat="1" ht="16.5" customHeight="1">
      <c r="A103" s="41"/>
      <c r="B103" s="42"/>
      <c r="C103" s="209" t="s">
        <v>182</v>
      </c>
      <c r="D103" s="209" t="s">
        <v>155</v>
      </c>
      <c r="E103" s="210" t="s">
        <v>365</v>
      </c>
      <c r="F103" s="211" t="s">
        <v>366</v>
      </c>
      <c r="G103" s="212" t="s">
        <v>194</v>
      </c>
      <c r="H103" s="213">
        <v>1</v>
      </c>
      <c r="I103" s="214"/>
      <c r="J103" s="215">
        <f>ROUND(I103*H103,2)</f>
        <v>0</v>
      </c>
      <c r="K103" s="211" t="s">
        <v>381</v>
      </c>
      <c r="L103" s="47"/>
      <c r="M103" s="216" t="s">
        <v>19</v>
      </c>
      <c r="N103" s="217" t="s">
        <v>40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160</v>
      </c>
      <c r="AT103" s="220" t="s">
        <v>155</v>
      </c>
      <c r="AU103" s="220" t="s">
        <v>76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160</v>
      </c>
      <c r="BM103" s="220" t="s">
        <v>821</v>
      </c>
    </row>
    <row r="104" s="2" customFormat="1">
      <c r="A104" s="41"/>
      <c r="B104" s="42"/>
      <c r="C104" s="43"/>
      <c r="D104" s="222" t="s">
        <v>162</v>
      </c>
      <c r="E104" s="43"/>
      <c r="F104" s="223" t="s">
        <v>366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162</v>
      </c>
      <c r="AU104" s="20" t="s">
        <v>76</v>
      </c>
    </row>
    <row r="105" s="2" customFormat="1">
      <c r="A105" s="41"/>
      <c r="B105" s="42"/>
      <c r="C105" s="43"/>
      <c r="D105" s="222" t="s">
        <v>217</v>
      </c>
      <c r="E105" s="43"/>
      <c r="F105" s="227" t="s">
        <v>649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217</v>
      </c>
      <c r="AU105" s="20" t="s">
        <v>76</v>
      </c>
    </row>
    <row r="106" s="2" customFormat="1" ht="16.5" customHeight="1">
      <c r="A106" s="41"/>
      <c r="B106" s="42"/>
      <c r="C106" s="209" t="s">
        <v>186</v>
      </c>
      <c r="D106" s="209" t="s">
        <v>155</v>
      </c>
      <c r="E106" s="210" t="s">
        <v>822</v>
      </c>
      <c r="F106" s="211" t="s">
        <v>823</v>
      </c>
      <c r="G106" s="212" t="s">
        <v>194</v>
      </c>
      <c r="H106" s="213">
        <v>2</v>
      </c>
      <c r="I106" s="214"/>
      <c r="J106" s="215">
        <f>ROUND(I106*H106,2)</f>
        <v>0</v>
      </c>
      <c r="K106" s="211" t="s">
        <v>381</v>
      </c>
      <c r="L106" s="47"/>
      <c r="M106" s="216" t="s">
        <v>19</v>
      </c>
      <c r="N106" s="217" t="s">
        <v>40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160</v>
      </c>
      <c r="AT106" s="220" t="s">
        <v>155</v>
      </c>
      <c r="AU106" s="220" t="s">
        <v>76</v>
      </c>
      <c r="AY106" s="20" t="s">
        <v>154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160</v>
      </c>
      <c r="BM106" s="220" t="s">
        <v>824</v>
      </c>
    </row>
    <row r="107" s="2" customFormat="1">
      <c r="A107" s="41"/>
      <c r="B107" s="42"/>
      <c r="C107" s="43"/>
      <c r="D107" s="222" t="s">
        <v>162</v>
      </c>
      <c r="E107" s="43"/>
      <c r="F107" s="223" t="s">
        <v>823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162</v>
      </c>
      <c r="AU107" s="20" t="s">
        <v>76</v>
      </c>
    </row>
    <row r="108" s="2" customFormat="1">
      <c r="A108" s="41"/>
      <c r="B108" s="42"/>
      <c r="C108" s="43"/>
      <c r="D108" s="222" t="s">
        <v>217</v>
      </c>
      <c r="E108" s="43"/>
      <c r="F108" s="227" t="s">
        <v>427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217</v>
      </c>
      <c r="AU108" s="20" t="s">
        <v>76</v>
      </c>
    </row>
    <row r="109" s="2" customFormat="1" ht="16.5" customHeight="1">
      <c r="A109" s="41"/>
      <c r="B109" s="42"/>
      <c r="C109" s="209" t="s">
        <v>197</v>
      </c>
      <c r="D109" s="209" t="s">
        <v>155</v>
      </c>
      <c r="E109" s="210" t="s">
        <v>825</v>
      </c>
      <c r="F109" s="211" t="s">
        <v>826</v>
      </c>
      <c r="G109" s="212" t="s">
        <v>194</v>
      </c>
      <c r="H109" s="213">
        <v>2</v>
      </c>
      <c r="I109" s="214"/>
      <c r="J109" s="215">
        <f>ROUND(I109*H109,2)</f>
        <v>0</v>
      </c>
      <c r="K109" s="211" t="s">
        <v>381</v>
      </c>
      <c r="L109" s="47"/>
      <c r="M109" s="216" t="s">
        <v>19</v>
      </c>
      <c r="N109" s="217" t="s">
        <v>40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160</v>
      </c>
      <c r="AT109" s="220" t="s">
        <v>155</v>
      </c>
      <c r="AU109" s="220" t="s">
        <v>76</v>
      </c>
      <c r="AY109" s="20" t="s">
        <v>154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76</v>
      </c>
      <c r="BK109" s="221">
        <f>ROUND(I109*H109,2)</f>
        <v>0</v>
      </c>
      <c r="BL109" s="20" t="s">
        <v>160</v>
      </c>
      <c r="BM109" s="220" t="s">
        <v>827</v>
      </c>
    </row>
    <row r="110" s="2" customFormat="1">
      <c r="A110" s="41"/>
      <c r="B110" s="42"/>
      <c r="C110" s="43"/>
      <c r="D110" s="222" t="s">
        <v>162</v>
      </c>
      <c r="E110" s="43"/>
      <c r="F110" s="223" t="s">
        <v>826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162</v>
      </c>
      <c r="AU110" s="20" t="s">
        <v>76</v>
      </c>
    </row>
    <row r="111" s="2" customFormat="1">
      <c r="A111" s="41"/>
      <c r="B111" s="42"/>
      <c r="C111" s="43"/>
      <c r="D111" s="222" t="s">
        <v>217</v>
      </c>
      <c r="E111" s="43"/>
      <c r="F111" s="227" t="s">
        <v>680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217</v>
      </c>
      <c r="AU111" s="20" t="s">
        <v>76</v>
      </c>
    </row>
    <row r="112" s="2" customFormat="1" ht="16.5" customHeight="1">
      <c r="A112" s="41"/>
      <c r="B112" s="42"/>
      <c r="C112" s="209" t="s">
        <v>207</v>
      </c>
      <c r="D112" s="209" t="s">
        <v>155</v>
      </c>
      <c r="E112" s="210" t="s">
        <v>828</v>
      </c>
      <c r="F112" s="211" t="s">
        <v>829</v>
      </c>
      <c r="G112" s="212" t="s">
        <v>194</v>
      </c>
      <c r="H112" s="213">
        <v>1</v>
      </c>
      <c r="I112" s="214"/>
      <c r="J112" s="215">
        <f>ROUND(I112*H112,2)</f>
        <v>0</v>
      </c>
      <c r="K112" s="211" t="s">
        <v>381</v>
      </c>
      <c r="L112" s="47"/>
      <c r="M112" s="216" t="s">
        <v>19</v>
      </c>
      <c r="N112" s="217" t="s">
        <v>40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160</v>
      </c>
      <c r="AT112" s="220" t="s">
        <v>155</v>
      </c>
      <c r="AU112" s="220" t="s">
        <v>76</v>
      </c>
      <c r="AY112" s="20" t="s">
        <v>154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76</v>
      </c>
      <c r="BK112" s="221">
        <f>ROUND(I112*H112,2)</f>
        <v>0</v>
      </c>
      <c r="BL112" s="20" t="s">
        <v>160</v>
      </c>
      <c r="BM112" s="220" t="s">
        <v>830</v>
      </c>
    </row>
    <row r="113" s="2" customFormat="1">
      <c r="A113" s="41"/>
      <c r="B113" s="42"/>
      <c r="C113" s="43"/>
      <c r="D113" s="222" t="s">
        <v>162</v>
      </c>
      <c r="E113" s="43"/>
      <c r="F113" s="223" t="s">
        <v>829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162</v>
      </c>
      <c r="AU113" s="20" t="s">
        <v>76</v>
      </c>
    </row>
    <row r="114" s="2" customFormat="1">
      <c r="A114" s="41"/>
      <c r="B114" s="42"/>
      <c r="C114" s="43"/>
      <c r="D114" s="222" t="s">
        <v>217</v>
      </c>
      <c r="E114" s="43"/>
      <c r="F114" s="227" t="s">
        <v>680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217</v>
      </c>
      <c r="AU114" s="20" t="s">
        <v>76</v>
      </c>
    </row>
    <row r="115" s="2" customFormat="1" ht="16.5" customHeight="1">
      <c r="A115" s="41"/>
      <c r="B115" s="42"/>
      <c r="C115" s="209" t="s">
        <v>203</v>
      </c>
      <c r="D115" s="209" t="s">
        <v>155</v>
      </c>
      <c r="E115" s="210" t="s">
        <v>831</v>
      </c>
      <c r="F115" s="211" t="s">
        <v>832</v>
      </c>
      <c r="G115" s="212" t="s">
        <v>194</v>
      </c>
      <c r="H115" s="213">
        <v>1</v>
      </c>
      <c r="I115" s="214"/>
      <c r="J115" s="215">
        <f>ROUND(I115*H115,2)</f>
        <v>0</v>
      </c>
      <c r="K115" s="211" t="s">
        <v>381</v>
      </c>
      <c r="L115" s="47"/>
      <c r="M115" s="216" t="s">
        <v>19</v>
      </c>
      <c r="N115" s="217" t="s">
        <v>40</v>
      </c>
      <c r="O115" s="87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160</v>
      </c>
      <c r="AT115" s="220" t="s">
        <v>155</v>
      </c>
      <c r="AU115" s="220" t="s">
        <v>76</v>
      </c>
      <c r="AY115" s="20" t="s">
        <v>154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76</v>
      </c>
      <c r="BK115" s="221">
        <f>ROUND(I115*H115,2)</f>
        <v>0</v>
      </c>
      <c r="BL115" s="20" t="s">
        <v>160</v>
      </c>
      <c r="BM115" s="220" t="s">
        <v>833</v>
      </c>
    </row>
    <row r="116" s="2" customFormat="1">
      <c r="A116" s="41"/>
      <c r="B116" s="42"/>
      <c r="C116" s="43"/>
      <c r="D116" s="222" t="s">
        <v>162</v>
      </c>
      <c r="E116" s="43"/>
      <c r="F116" s="223" t="s">
        <v>832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162</v>
      </c>
      <c r="AU116" s="20" t="s">
        <v>76</v>
      </c>
    </row>
    <row r="117" s="2" customFormat="1">
      <c r="A117" s="41"/>
      <c r="B117" s="42"/>
      <c r="C117" s="43"/>
      <c r="D117" s="222" t="s">
        <v>217</v>
      </c>
      <c r="E117" s="43"/>
      <c r="F117" s="227" t="s">
        <v>834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217</v>
      </c>
      <c r="AU117" s="20" t="s">
        <v>76</v>
      </c>
    </row>
    <row r="118" s="2" customFormat="1" ht="16.5" customHeight="1">
      <c r="A118" s="41"/>
      <c r="B118" s="42"/>
      <c r="C118" s="209" t="s">
        <v>219</v>
      </c>
      <c r="D118" s="209" t="s">
        <v>155</v>
      </c>
      <c r="E118" s="210" t="s">
        <v>835</v>
      </c>
      <c r="F118" s="211" t="s">
        <v>836</v>
      </c>
      <c r="G118" s="212" t="s">
        <v>194</v>
      </c>
      <c r="H118" s="213">
        <v>2</v>
      </c>
      <c r="I118" s="214"/>
      <c r="J118" s="215">
        <f>ROUND(I118*H118,2)</f>
        <v>0</v>
      </c>
      <c r="K118" s="211" t="s">
        <v>381</v>
      </c>
      <c r="L118" s="47"/>
      <c r="M118" s="216" t="s">
        <v>19</v>
      </c>
      <c r="N118" s="217" t="s">
        <v>40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160</v>
      </c>
      <c r="AT118" s="220" t="s">
        <v>155</v>
      </c>
      <c r="AU118" s="220" t="s">
        <v>76</v>
      </c>
      <c r="AY118" s="20" t="s">
        <v>154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76</v>
      </c>
      <c r="BK118" s="221">
        <f>ROUND(I118*H118,2)</f>
        <v>0</v>
      </c>
      <c r="BL118" s="20" t="s">
        <v>160</v>
      </c>
      <c r="BM118" s="220" t="s">
        <v>837</v>
      </c>
    </row>
    <row r="119" s="2" customFormat="1">
      <c r="A119" s="41"/>
      <c r="B119" s="42"/>
      <c r="C119" s="43"/>
      <c r="D119" s="222" t="s">
        <v>162</v>
      </c>
      <c r="E119" s="43"/>
      <c r="F119" s="223" t="s">
        <v>836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162</v>
      </c>
      <c r="AU119" s="20" t="s">
        <v>76</v>
      </c>
    </row>
    <row r="120" s="2" customFormat="1">
      <c r="A120" s="41"/>
      <c r="B120" s="42"/>
      <c r="C120" s="43"/>
      <c r="D120" s="222" t="s">
        <v>217</v>
      </c>
      <c r="E120" s="43"/>
      <c r="F120" s="227" t="s">
        <v>427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217</v>
      </c>
      <c r="AU120" s="20" t="s">
        <v>76</v>
      </c>
    </row>
    <row r="121" s="2" customFormat="1" ht="16.5" customHeight="1">
      <c r="A121" s="41"/>
      <c r="B121" s="42"/>
      <c r="C121" s="209" t="s">
        <v>8</v>
      </c>
      <c r="D121" s="209" t="s">
        <v>155</v>
      </c>
      <c r="E121" s="210" t="s">
        <v>838</v>
      </c>
      <c r="F121" s="211" t="s">
        <v>839</v>
      </c>
      <c r="G121" s="212" t="s">
        <v>194</v>
      </c>
      <c r="H121" s="213">
        <v>2</v>
      </c>
      <c r="I121" s="214"/>
      <c r="J121" s="215">
        <f>ROUND(I121*H121,2)</f>
        <v>0</v>
      </c>
      <c r="K121" s="211" t="s">
        <v>381</v>
      </c>
      <c r="L121" s="47"/>
      <c r="M121" s="216" t="s">
        <v>19</v>
      </c>
      <c r="N121" s="217" t="s">
        <v>40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160</v>
      </c>
      <c r="AT121" s="220" t="s">
        <v>155</v>
      </c>
      <c r="AU121" s="220" t="s">
        <v>76</v>
      </c>
      <c r="AY121" s="20" t="s">
        <v>154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76</v>
      </c>
      <c r="BK121" s="221">
        <f>ROUND(I121*H121,2)</f>
        <v>0</v>
      </c>
      <c r="BL121" s="20" t="s">
        <v>160</v>
      </c>
      <c r="BM121" s="220" t="s">
        <v>840</v>
      </c>
    </row>
    <row r="122" s="2" customFormat="1">
      <c r="A122" s="41"/>
      <c r="B122" s="42"/>
      <c r="C122" s="43"/>
      <c r="D122" s="222" t="s">
        <v>162</v>
      </c>
      <c r="E122" s="43"/>
      <c r="F122" s="223" t="s">
        <v>839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162</v>
      </c>
      <c r="AU122" s="20" t="s">
        <v>76</v>
      </c>
    </row>
    <row r="123" s="2" customFormat="1">
      <c r="A123" s="41"/>
      <c r="B123" s="42"/>
      <c r="C123" s="43"/>
      <c r="D123" s="222" t="s">
        <v>217</v>
      </c>
      <c r="E123" s="43"/>
      <c r="F123" s="227" t="s">
        <v>680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217</v>
      </c>
      <c r="AU123" s="20" t="s">
        <v>76</v>
      </c>
    </row>
    <row r="124" s="2" customFormat="1" ht="16.5" customHeight="1">
      <c r="A124" s="41"/>
      <c r="B124" s="42"/>
      <c r="C124" s="209" t="s">
        <v>231</v>
      </c>
      <c r="D124" s="209" t="s">
        <v>155</v>
      </c>
      <c r="E124" s="210" t="s">
        <v>841</v>
      </c>
      <c r="F124" s="211" t="s">
        <v>842</v>
      </c>
      <c r="G124" s="212" t="s">
        <v>194</v>
      </c>
      <c r="H124" s="213">
        <v>2</v>
      </c>
      <c r="I124" s="214"/>
      <c r="J124" s="215">
        <f>ROUND(I124*H124,2)</f>
        <v>0</v>
      </c>
      <c r="K124" s="211" t="s">
        <v>381</v>
      </c>
      <c r="L124" s="47"/>
      <c r="M124" s="216" t="s">
        <v>19</v>
      </c>
      <c r="N124" s="217" t="s">
        <v>40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160</v>
      </c>
      <c r="AT124" s="220" t="s">
        <v>155</v>
      </c>
      <c r="AU124" s="220" t="s">
        <v>76</v>
      </c>
      <c r="AY124" s="20" t="s">
        <v>154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76</v>
      </c>
      <c r="BK124" s="221">
        <f>ROUND(I124*H124,2)</f>
        <v>0</v>
      </c>
      <c r="BL124" s="20" t="s">
        <v>160</v>
      </c>
      <c r="BM124" s="220" t="s">
        <v>843</v>
      </c>
    </row>
    <row r="125" s="2" customFormat="1">
      <c r="A125" s="41"/>
      <c r="B125" s="42"/>
      <c r="C125" s="43"/>
      <c r="D125" s="222" t="s">
        <v>162</v>
      </c>
      <c r="E125" s="43"/>
      <c r="F125" s="223" t="s">
        <v>842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162</v>
      </c>
      <c r="AU125" s="20" t="s">
        <v>76</v>
      </c>
    </row>
    <row r="126" s="2" customFormat="1">
      <c r="A126" s="41"/>
      <c r="B126" s="42"/>
      <c r="C126" s="43"/>
      <c r="D126" s="222" t="s">
        <v>217</v>
      </c>
      <c r="E126" s="43"/>
      <c r="F126" s="227" t="s">
        <v>427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217</v>
      </c>
      <c r="AU126" s="20" t="s">
        <v>76</v>
      </c>
    </row>
    <row r="127" s="2" customFormat="1" ht="16.5" customHeight="1">
      <c r="A127" s="41"/>
      <c r="B127" s="42"/>
      <c r="C127" s="209" t="s">
        <v>191</v>
      </c>
      <c r="D127" s="209" t="s">
        <v>155</v>
      </c>
      <c r="E127" s="210" t="s">
        <v>844</v>
      </c>
      <c r="F127" s="211" t="s">
        <v>845</v>
      </c>
      <c r="G127" s="212" t="s">
        <v>194</v>
      </c>
      <c r="H127" s="213">
        <v>2</v>
      </c>
      <c r="I127" s="214"/>
      <c r="J127" s="215">
        <f>ROUND(I127*H127,2)</f>
        <v>0</v>
      </c>
      <c r="K127" s="211" t="s">
        <v>381</v>
      </c>
      <c r="L127" s="47"/>
      <c r="M127" s="216" t="s">
        <v>19</v>
      </c>
      <c r="N127" s="217" t="s">
        <v>40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160</v>
      </c>
      <c r="AT127" s="220" t="s">
        <v>155</v>
      </c>
      <c r="AU127" s="220" t="s">
        <v>76</v>
      </c>
      <c r="AY127" s="20" t="s">
        <v>154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76</v>
      </c>
      <c r="BK127" s="221">
        <f>ROUND(I127*H127,2)</f>
        <v>0</v>
      </c>
      <c r="BL127" s="20" t="s">
        <v>160</v>
      </c>
      <c r="BM127" s="220" t="s">
        <v>846</v>
      </c>
    </row>
    <row r="128" s="2" customFormat="1">
      <c r="A128" s="41"/>
      <c r="B128" s="42"/>
      <c r="C128" s="43"/>
      <c r="D128" s="222" t="s">
        <v>162</v>
      </c>
      <c r="E128" s="43"/>
      <c r="F128" s="223" t="s">
        <v>845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162</v>
      </c>
      <c r="AU128" s="20" t="s">
        <v>76</v>
      </c>
    </row>
    <row r="129" s="2" customFormat="1">
      <c r="A129" s="41"/>
      <c r="B129" s="42"/>
      <c r="C129" s="43"/>
      <c r="D129" s="222" t="s">
        <v>217</v>
      </c>
      <c r="E129" s="43"/>
      <c r="F129" s="227" t="s">
        <v>680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217</v>
      </c>
      <c r="AU129" s="20" t="s">
        <v>76</v>
      </c>
    </row>
    <row r="130" s="2" customFormat="1" ht="16.5" customHeight="1">
      <c r="A130" s="41"/>
      <c r="B130" s="42"/>
      <c r="C130" s="209" t="s">
        <v>212</v>
      </c>
      <c r="D130" s="209" t="s">
        <v>155</v>
      </c>
      <c r="E130" s="210" t="s">
        <v>847</v>
      </c>
      <c r="F130" s="211" t="s">
        <v>848</v>
      </c>
      <c r="G130" s="212" t="s">
        <v>194</v>
      </c>
      <c r="H130" s="213">
        <v>2</v>
      </c>
      <c r="I130" s="214"/>
      <c r="J130" s="215">
        <f>ROUND(I130*H130,2)</f>
        <v>0</v>
      </c>
      <c r="K130" s="211" t="s">
        <v>381</v>
      </c>
      <c r="L130" s="47"/>
      <c r="M130" s="216" t="s">
        <v>19</v>
      </c>
      <c r="N130" s="217" t="s">
        <v>40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160</v>
      </c>
      <c r="AT130" s="220" t="s">
        <v>155</v>
      </c>
      <c r="AU130" s="220" t="s">
        <v>76</v>
      </c>
      <c r="AY130" s="20" t="s">
        <v>154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76</v>
      </c>
      <c r="BK130" s="221">
        <f>ROUND(I130*H130,2)</f>
        <v>0</v>
      </c>
      <c r="BL130" s="20" t="s">
        <v>160</v>
      </c>
      <c r="BM130" s="220" t="s">
        <v>849</v>
      </c>
    </row>
    <row r="131" s="2" customFormat="1">
      <c r="A131" s="41"/>
      <c r="B131" s="42"/>
      <c r="C131" s="43"/>
      <c r="D131" s="222" t="s">
        <v>162</v>
      </c>
      <c r="E131" s="43"/>
      <c r="F131" s="223" t="s">
        <v>848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162</v>
      </c>
      <c r="AU131" s="20" t="s">
        <v>76</v>
      </c>
    </row>
    <row r="132" s="2" customFormat="1">
      <c r="A132" s="41"/>
      <c r="B132" s="42"/>
      <c r="C132" s="43"/>
      <c r="D132" s="222" t="s">
        <v>217</v>
      </c>
      <c r="E132" s="43"/>
      <c r="F132" s="227" t="s">
        <v>427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217</v>
      </c>
      <c r="AU132" s="20" t="s">
        <v>76</v>
      </c>
    </row>
    <row r="133" s="2" customFormat="1" ht="16.5" customHeight="1">
      <c r="A133" s="41"/>
      <c r="B133" s="42"/>
      <c r="C133" s="209" t="s">
        <v>223</v>
      </c>
      <c r="D133" s="209" t="s">
        <v>155</v>
      </c>
      <c r="E133" s="210" t="s">
        <v>850</v>
      </c>
      <c r="F133" s="211" t="s">
        <v>851</v>
      </c>
      <c r="G133" s="212" t="s">
        <v>194</v>
      </c>
      <c r="H133" s="213">
        <v>2</v>
      </c>
      <c r="I133" s="214"/>
      <c r="J133" s="215">
        <f>ROUND(I133*H133,2)</f>
        <v>0</v>
      </c>
      <c r="K133" s="211" t="s">
        <v>381</v>
      </c>
      <c r="L133" s="47"/>
      <c r="M133" s="216" t="s">
        <v>19</v>
      </c>
      <c r="N133" s="217" t="s">
        <v>40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0" t="s">
        <v>160</v>
      </c>
      <c r="AT133" s="220" t="s">
        <v>155</v>
      </c>
      <c r="AU133" s="220" t="s">
        <v>76</v>
      </c>
      <c r="AY133" s="20" t="s">
        <v>154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20" t="s">
        <v>76</v>
      </c>
      <c r="BK133" s="221">
        <f>ROUND(I133*H133,2)</f>
        <v>0</v>
      </c>
      <c r="BL133" s="20" t="s">
        <v>160</v>
      </c>
      <c r="BM133" s="220" t="s">
        <v>852</v>
      </c>
    </row>
    <row r="134" s="2" customFormat="1">
      <c r="A134" s="41"/>
      <c r="B134" s="42"/>
      <c r="C134" s="43"/>
      <c r="D134" s="222" t="s">
        <v>162</v>
      </c>
      <c r="E134" s="43"/>
      <c r="F134" s="223" t="s">
        <v>851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162</v>
      </c>
      <c r="AU134" s="20" t="s">
        <v>76</v>
      </c>
    </row>
    <row r="135" s="2" customFormat="1">
      <c r="A135" s="41"/>
      <c r="B135" s="42"/>
      <c r="C135" s="43"/>
      <c r="D135" s="222" t="s">
        <v>217</v>
      </c>
      <c r="E135" s="43"/>
      <c r="F135" s="227" t="s">
        <v>680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217</v>
      </c>
      <c r="AU135" s="20" t="s">
        <v>76</v>
      </c>
    </row>
    <row r="136" s="2" customFormat="1" ht="16.5" customHeight="1">
      <c r="A136" s="41"/>
      <c r="B136" s="42"/>
      <c r="C136" s="209" t="s">
        <v>241</v>
      </c>
      <c r="D136" s="209" t="s">
        <v>155</v>
      </c>
      <c r="E136" s="210" t="s">
        <v>853</v>
      </c>
      <c r="F136" s="211" t="s">
        <v>854</v>
      </c>
      <c r="G136" s="212" t="s">
        <v>194</v>
      </c>
      <c r="H136" s="213">
        <v>2</v>
      </c>
      <c r="I136" s="214"/>
      <c r="J136" s="215">
        <f>ROUND(I136*H136,2)</f>
        <v>0</v>
      </c>
      <c r="K136" s="211" t="s">
        <v>381</v>
      </c>
      <c r="L136" s="47"/>
      <c r="M136" s="216" t="s">
        <v>19</v>
      </c>
      <c r="N136" s="217" t="s">
        <v>40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160</v>
      </c>
      <c r="AT136" s="220" t="s">
        <v>155</v>
      </c>
      <c r="AU136" s="220" t="s">
        <v>76</v>
      </c>
      <c r="AY136" s="20" t="s">
        <v>154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76</v>
      </c>
      <c r="BK136" s="221">
        <f>ROUND(I136*H136,2)</f>
        <v>0</v>
      </c>
      <c r="BL136" s="20" t="s">
        <v>160</v>
      </c>
      <c r="BM136" s="220" t="s">
        <v>855</v>
      </c>
    </row>
    <row r="137" s="2" customFormat="1">
      <c r="A137" s="41"/>
      <c r="B137" s="42"/>
      <c r="C137" s="43"/>
      <c r="D137" s="222" t="s">
        <v>162</v>
      </c>
      <c r="E137" s="43"/>
      <c r="F137" s="223" t="s">
        <v>854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162</v>
      </c>
      <c r="AU137" s="20" t="s">
        <v>76</v>
      </c>
    </row>
    <row r="138" s="2" customFormat="1">
      <c r="A138" s="41"/>
      <c r="B138" s="42"/>
      <c r="C138" s="43"/>
      <c r="D138" s="222" t="s">
        <v>217</v>
      </c>
      <c r="E138" s="43"/>
      <c r="F138" s="227" t="s">
        <v>427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217</v>
      </c>
      <c r="AU138" s="20" t="s">
        <v>76</v>
      </c>
    </row>
    <row r="139" s="2" customFormat="1" ht="16.5" customHeight="1">
      <c r="A139" s="41"/>
      <c r="B139" s="42"/>
      <c r="C139" s="209" t="s">
        <v>236</v>
      </c>
      <c r="D139" s="209" t="s">
        <v>155</v>
      </c>
      <c r="E139" s="210" t="s">
        <v>856</v>
      </c>
      <c r="F139" s="211" t="s">
        <v>857</v>
      </c>
      <c r="G139" s="212" t="s">
        <v>194</v>
      </c>
      <c r="H139" s="213">
        <v>2</v>
      </c>
      <c r="I139" s="214"/>
      <c r="J139" s="215">
        <f>ROUND(I139*H139,2)</f>
        <v>0</v>
      </c>
      <c r="K139" s="211" t="s">
        <v>381</v>
      </c>
      <c r="L139" s="47"/>
      <c r="M139" s="216" t="s">
        <v>19</v>
      </c>
      <c r="N139" s="217" t="s">
        <v>40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0" t="s">
        <v>160</v>
      </c>
      <c r="AT139" s="220" t="s">
        <v>155</v>
      </c>
      <c r="AU139" s="220" t="s">
        <v>76</v>
      </c>
      <c r="AY139" s="20" t="s">
        <v>154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20" t="s">
        <v>76</v>
      </c>
      <c r="BK139" s="221">
        <f>ROUND(I139*H139,2)</f>
        <v>0</v>
      </c>
      <c r="BL139" s="20" t="s">
        <v>160</v>
      </c>
      <c r="BM139" s="220" t="s">
        <v>858</v>
      </c>
    </row>
    <row r="140" s="2" customFormat="1">
      <c r="A140" s="41"/>
      <c r="B140" s="42"/>
      <c r="C140" s="43"/>
      <c r="D140" s="222" t="s">
        <v>162</v>
      </c>
      <c r="E140" s="43"/>
      <c r="F140" s="223" t="s">
        <v>857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162</v>
      </c>
      <c r="AU140" s="20" t="s">
        <v>76</v>
      </c>
    </row>
    <row r="141" s="2" customFormat="1">
      <c r="A141" s="41"/>
      <c r="B141" s="42"/>
      <c r="C141" s="43"/>
      <c r="D141" s="222" t="s">
        <v>217</v>
      </c>
      <c r="E141" s="43"/>
      <c r="F141" s="227" t="s">
        <v>680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217</v>
      </c>
      <c r="AU141" s="20" t="s">
        <v>76</v>
      </c>
    </row>
    <row r="142" s="2" customFormat="1" ht="16.5" customHeight="1">
      <c r="A142" s="41"/>
      <c r="B142" s="42"/>
      <c r="C142" s="209" t="s">
        <v>247</v>
      </c>
      <c r="D142" s="209" t="s">
        <v>155</v>
      </c>
      <c r="E142" s="210" t="s">
        <v>859</v>
      </c>
      <c r="F142" s="211" t="s">
        <v>860</v>
      </c>
      <c r="G142" s="212" t="s">
        <v>170</v>
      </c>
      <c r="H142" s="213">
        <v>10</v>
      </c>
      <c r="I142" s="214"/>
      <c r="J142" s="215">
        <f>ROUND(I142*H142,2)</f>
        <v>0</v>
      </c>
      <c r="K142" s="211" t="s">
        <v>381</v>
      </c>
      <c r="L142" s="47"/>
      <c r="M142" s="216" t="s">
        <v>19</v>
      </c>
      <c r="N142" s="217" t="s">
        <v>40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160</v>
      </c>
      <c r="AT142" s="220" t="s">
        <v>155</v>
      </c>
      <c r="AU142" s="220" t="s">
        <v>76</v>
      </c>
      <c r="AY142" s="20" t="s">
        <v>154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76</v>
      </c>
      <c r="BK142" s="221">
        <f>ROUND(I142*H142,2)</f>
        <v>0</v>
      </c>
      <c r="BL142" s="20" t="s">
        <v>160</v>
      </c>
      <c r="BM142" s="220" t="s">
        <v>861</v>
      </c>
    </row>
    <row r="143" s="2" customFormat="1">
      <c r="A143" s="41"/>
      <c r="B143" s="42"/>
      <c r="C143" s="43"/>
      <c r="D143" s="222" t="s">
        <v>162</v>
      </c>
      <c r="E143" s="43"/>
      <c r="F143" s="223" t="s">
        <v>860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162</v>
      </c>
      <c r="AU143" s="20" t="s">
        <v>76</v>
      </c>
    </row>
    <row r="144" s="2" customFormat="1">
      <c r="A144" s="41"/>
      <c r="B144" s="42"/>
      <c r="C144" s="43"/>
      <c r="D144" s="222" t="s">
        <v>217</v>
      </c>
      <c r="E144" s="43"/>
      <c r="F144" s="227" t="s">
        <v>484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217</v>
      </c>
      <c r="AU144" s="20" t="s">
        <v>76</v>
      </c>
    </row>
    <row r="145" s="2" customFormat="1" ht="16.5" customHeight="1">
      <c r="A145" s="41"/>
      <c r="B145" s="42"/>
      <c r="C145" s="209" t="s">
        <v>251</v>
      </c>
      <c r="D145" s="209" t="s">
        <v>155</v>
      </c>
      <c r="E145" s="210" t="s">
        <v>862</v>
      </c>
      <c r="F145" s="211" t="s">
        <v>863</v>
      </c>
      <c r="G145" s="212" t="s">
        <v>194</v>
      </c>
      <c r="H145" s="213">
        <v>2</v>
      </c>
      <c r="I145" s="214"/>
      <c r="J145" s="215">
        <f>ROUND(I145*H145,2)</f>
        <v>0</v>
      </c>
      <c r="K145" s="211" t="s">
        <v>381</v>
      </c>
      <c r="L145" s="47"/>
      <c r="M145" s="216" t="s">
        <v>19</v>
      </c>
      <c r="N145" s="217" t="s">
        <v>40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160</v>
      </c>
      <c r="AT145" s="220" t="s">
        <v>155</v>
      </c>
      <c r="AU145" s="220" t="s">
        <v>76</v>
      </c>
      <c r="AY145" s="20" t="s">
        <v>154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76</v>
      </c>
      <c r="BK145" s="221">
        <f>ROUND(I145*H145,2)</f>
        <v>0</v>
      </c>
      <c r="BL145" s="20" t="s">
        <v>160</v>
      </c>
      <c r="BM145" s="220" t="s">
        <v>864</v>
      </c>
    </row>
    <row r="146" s="2" customFormat="1">
      <c r="A146" s="41"/>
      <c r="B146" s="42"/>
      <c r="C146" s="43"/>
      <c r="D146" s="222" t="s">
        <v>162</v>
      </c>
      <c r="E146" s="43"/>
      <c r="F146" s="223" t="s">
        <v>863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162</v>
      </c>
      <c r="AU146" s="20" t="s">
        <v>76</v>
      </c>
    </row>
    <row r="147" s="2" customFormat="1">
      <c r="A147" s="41"/>
      <c r="B147" s="42"/>
      <c r="C147" s="43"/>
      <c r="D147" s="222" t="s">
        <v>217</v>
      </c>
      <c r="E147" s="43"/>
      <c r="F147" s="227" t="s">
        <v>427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217</v>
      </c>
      <c r="AU147" s="20" t="s">
        <v>76</v>
      </c>
    </row>
    <row r="148" s="2" customFormat="1" ht="16.5" customHeight="1">
      <c r="A148" s="41"/>
      <c r="B148" s="42"/>
      <c r="C148" s="209" t="s">
        <v>7</v>
      </c>
      <c r="D148" s="209" t="s">
        <v>155</v>
      </c>
      <c r="E148" s="210" t="s">
        <v>865</v>
      </c>
      <c r="F148" s="211" t="s">
        <v>866</v>
      </c>
      <c r="G148" s="212" t="s">
        <v>170</v>
      </c>
      <c r="H148" s="213">
        <v>10</v>
      </c>
      <c r="I148" s="214"/>
      <c r="J148" s="215">
        <f>ROUND(I148*H148,2)</f>
        <v>0</v>
      </c>
      <c r="K148" s="211" t="s">
        <v>381</v>
      </c>
      <c r="L148" s="47"/>
      <c r="M148" s="216" t="s">
        <v>19</v>
      </c>
      <c r="N148" s="217" t="s">
        <v>40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160</v>
      </c>
      <c r="AT148" s="220" t="s">
        <v>155</v>
      </c>
      <c r="AU148" s="220" t="s">
        <v>76</v>
      </c>
      <c r="AY148" s="20" t="s">
        <v>154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76</v>
      </c>
      <c r="BK148" s="221">
        <f>ROUND(I148*H148,2)</f>
        <v>0</v>
      </c>
      <c r="BL148" s="20" t="s">
        <v>160</v>
      </c>
      <c r="BM148" s="220" t="s">
        <v>867</v>
      </c>
    </row>
    <row r="149" s="2" customFormat="1">
      <c r="A149" s="41"/>
      <c r="B149" s="42"/>
      <c r="C149" s="43"/>
      <c r="D149" s="222" t="s">
        <v>162</v>
      </c>
      <c r="E149" s="43"/>
      <c r="F149" s="223" t="s">
        <v>866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162</v>
      </c>
      <c r="AU149" s="20" t="s">
        <v>76</v>
      </c>
    </row>
    <row r="150" s="2" customFormat="1">
      <c r="A150" s="41"/>
      <c r="B150" s="42"/>
      <c r="C150" s="43"/>
      <c r="D150" s="222" t="s">
        <v>217</v>
      </c>
      <c r="E150" s="43"/>
      <c r="F150" s="227" t="s">
        <v>440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217</v>
      </c>
      <c r="AU150" s="20" t="s">
        <v>76</v>
      </c>
    </row>
    <row r="151" s="2" customFormat="1" ht="16.5" customHeight="1">
      <c r="A151" s="41"/>
      <c r="B151" s="42"/>
      <c r="C151" s="209" t="s">
        <v>254</v>
      </c>
      <c r="D151" s="209" t="s">
        <v>155</v>
      </c>
      <c r="E151" s="210" t="s">
        <v>868</v>
      </c>
      <c r="F151" s="211" t="s">
        <v>869</v>
      </c>
      <c r="G151" s="212" t="s">
        <v>194</v>
      </c>
      <c r="H151" s="213">
        <v>1</v>
      </c>
      <c r="I151" s="214"/>
      <c r="J151" s="215">
        <f>ROUND(I151*H151,2)</f>
        <v>0</v>
      </c>
      <c r="K151" s="211" t="s">
        <v>381</v>
      </c>
      <c r="L151" s="47"/>
      <c r="M151" s="216" t="s">
        <v>19</v>
      </c>
      <c r="N151" s="217" t="s">
        <v>40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160</v>
      </c>
      <c r="AT151" s="220" t="s">
        <v>155</v>
      </c>
      <c r="AU151" s="220" t="s">
        <v>76</v>
      </c>
      <c r="AY151" s="20" t="s">
        <v>154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76</v>
      </c>
      <c r="BK151" s="221">
        <f>ROUND(I151*H151,2)</f>
        <v>0</v>
      </c>
      <c r="BL151" s="20" t="s">
        <v>160</v>
      </c>
      <c r="BM151" s="220" t="s">
        <v>870</v>
      </c>
    </row>
    <row r="152" s="2" customFormat="1">
      <c r="A152" s="41"/>
      <c r="B152" s="42"/>
      <c r="C152" s="43"/>
      <c r="D152" s="222" t="s">
        <v>162</v>
      </c>
      <c r="E152" s="43"/>
      <c r="F152" s="223" t="s">
        <v>869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162</v>
      </c>
      <c r="AU152" s="20" t="s">
        <v>76</v>
      </c>
    </row>
    <row r="153" s="2" customFormat="1">
      <c r="A153" s="41"/>
      <c r="B153" s="42"/>
      <c r="C153" s="43"/>
      <c r="D153" s="222" t="s">
        <v>217</v>
      </c>
      <c r="E153" s="43"/>
      <c r="F153" s="227" t="s">
        <v>680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217</v>
      </c>
      <c r="AU153" s="20" t="s">
        <v>76</v>
      </c>
    </row>
    <row r="154" s="2" customFormat="1" ht="16.5" customHeight="1">
      <c r="A154" s="41"/>
      <c r="B154" s="42"/>
      <c r="C154" s="209" t="s">
        <v>286</v>
      </c>
      <c r="D154" s="209" t="s">
        <v>155</v>
      </c>
      <c r="E154" s="210" t="s">
        <v>871</v>
      </c>
      <c r="F154" s="211" t="s">
        <v>872</v>
      </c>
      <c r="G154" s="212" t="s">
        <v>194</v>
      </c>
      <c r="H154" s="213">
        <v>1</v>
      </c>
      <c r="I154" s="214"/>
      <c r="J154" s="215">
        <f>ROUND(I154*H154,2)</f>
        <v>0</v>
      </c>
      <c r="K154" s="211" t="s">
        <v>381</v>
      </c>
      <c r="L154" s="47"/>
      <c r="M154" s="216" t="s">
        <v>19</v>
      </c>
      <c r="N154" s="217" t="s">
        <v>40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160</v>
      </c>
      <c r="AT154" s="220" t="s">
        <v>155</v>
      </c>
      <c r="AU154" s="220" t="s">
        <v>76</v>
      </c>
      <c r="AY154" s="20" t="s">
        <v>154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76</v>
      </c>
      <c r="BK154" s="221">
        <f>ROUND(I154*H154,2)</f>
        <v>0</v>
      </c>
      <c r="BL154" s="20" t="s">
        <v>160</v>
      </c>
      <c r="BM154" s="220" t="s">
        <v>873</v>
      </c>
    </row>
    <row r="155" s="2" customFormat="1">
      <c r="A155" s="41"/>
      <c r="B155" s="42"/>
      <c r="C155" s="43"/>
      <c r="D155" s="222" t="s">
        <v>162</v>
      </c>
      <c r="E155" s="43"/>
      <c r="F155" s="223" t="s">
        <v>872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162</v>
      </c>
      <c r="AU155" s="20" t="s">
        <v>76</v>
      </c>
    </row>
    <row r="156" s="2" customFormat="1">
      <c r="A156" s="41"/>
      <c r="B156" s="42"/>
      <c r="C156" s="43"/>
      <c r="D156" s="222" t="s">
        <v>217</v>
      </c>
      <c r="E156" s="43"/>
      <c r="F156" s="227" t="s">
        <v>834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217</v>
      </c>
      <c r="AU156" s="20" t="s">
        <v>76</v>
      </c>
    </row>
    <row r="157" s="2" customFormat="1" ht="16.5" customHeight="1">
      <c r="A157" s="41"/>
      <c r="B157" s="42"/>
      <c r="C157" s="209" t="s">
        <v>291</v>
      </c>
      <c r="D157" s="209" t="s">
        <v>155</v>
      </c>
      <c r="E157" s="210" t="s">
        <v>874</v>
      </c>
      <c r="F157" s="211" t="s">
        <v>875</v>
      </c>
      <c r="G157" s="212" t="s">
        <v>194</v>
      </c>
      <c r="H157" s="213">
        <v>1</v>
      </c>
      <c r="I157" s="214"/>
      <c r="J157" s="215">
        <f>ROUND(I157*H157,2)</f>
        <v>0</v>
      </c>
      <c r="K157" s="211" t="s">
        <v>381</v>
      </c>
      <c r="L157" s="47"/>
      <c r="M157" s="216" t="s">
        <v>19</v>
      </c>
      <c r="N157" s="217" t="s">
        <v>40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160</v>
      </c>
      <c r="AT157" s="220" t="s">
        <v>155</v>
      </c>
      <c r="AU157" s="220" t="s">
        <v>76</v>
      </c>
      <c r="AY157" s="20" t="s">
        <v>154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76</v>
      </c>
      <c r="BK157" s="221">
        <f>ROUND(I157*H157,2)</f>
        <v>0</v>
      </c>
      <c r="BL157" s="20" t="s">
        <v>160</v>
      </c>
      <c r="BM157" s="220" t="s">
        <v>876</v>
      </c>
    </row>
    <row r="158" s="2" customFormat="1">
      <c r="A158" s="41"/>
      <c r="B158" s="42"/>
      <c r="C158" s="43"/>
      <c r="D158" s="222" t="s">
        <v>162</v>
      </c>
      <c r="E158" s="43"/>
      <c r="F158" s="223" t="s">
        <v>875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162</v>
      </c>
      <c r="AU158" s="20" t="s">
        <v>76</v>
      </c>
    </row>
    <row r="159" s="2" customFormat="1">
      <c r="A159" s="41"/>
      <c r="B159" s="42"/>
      <c r="C159" s="43"/>
      <c r="D159" s="222" t="s">
        <v>217</v>
      </c>
      <c r="E159" s="43"/>
      <c r="F159" s="227" t="s">
        <v>680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217</v>
      </c>
      <c r="AU159" s="20" t="s">
        <v>76</v>
      </c>
    </row>
    <row r="160" s="2" customFormat="1" ht="16.5" customHeight="1">
      <c r="A160" s="41"/>
      <c r="B160" s="42"/>
      <c r="C160" s="209" t="s">
        <v>296</v>
      </c>
      <c r="D160" s="209" t="s">
        <v>155</v>
      </c>
      <c r="E160" s="210" t="s">
        <v>877</v>
      </c>
      <c r="F160" s="211" t="s">
        <v>878</v>
      </c>
      <c r="G160" s="212" t="s">
        <v>194</v>
      </c>
      <c r="H160" s="213">
        <v>1</v>
      </c>
      <c r="I160" s="214"/>
      <c r="J160" s="215">
        <f>ROUND(I160*H160,2)</f>
        <v>0</v>
      </c>
      <c r="K160" s="211" t="s">
        <v>381</v>
      </c>
      <c r="L160" s="47"/>
      <c r="M160" s="216" t="s">
        <v>19</v>
      </c>
      <c r="N160" s="217" t="s">
        <v>40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160</v>
      </c>
      <c r="AT160" s="220" t="s">
        <v>155</v>
      </c>
      <c r="AU160" s="220" t="s">
        <v>76</v>
      </c>
      <c r="AY160" s="20" t="s">
        <v>154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76</v>
      </c>
      <c r="BK160" s="221">
        <f>ROUND(I160*H160,2)</f>
        <v>0</v>
      </c>
      <c r="BL160" s="20" t="s">
        <v>160</v>
      </c>
      <c r="BM160" s="220" t="s">
        <v>879</v>
      </c>
    </row>
    <row r="161" s="2" customFormat="1">
      <c r="A161" s="41"/>
      <c r="B161" s="42"/>
      <c r="C161" s="43"/>
      <c r="D161" s="222" t="s">
        <v>162</v>
      </c>
      <c r="E161" s="43"/>
      <c r="F161" s="223" t="s">
        <v>878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162</v>
      </c>
      <c r="AU161" s="20" t="s">
        <v>76</v>
      </c>
    </row>
    <row r="162" s="2" customFormat="1">
      <c r="A162" s="41"/>
      <c r="B162" s="42"/>
      <c r="C162" s="43"/>
      <c r="D162" s="222" t="s">
        <v>217</v>
      </c>
      <c r="E162" s="43"/>
      <c r="F162" s="227" t="s">
        <v>834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217</v>
      </c>
      <c r="AU162" s="20" t="s">
        <v>76</v>
      </c>
    </row>
    <row r="163" s="2" customFormat="1" ht="16.5" customHeight="1">
      <c r="A163" s="41"/>
      <c r="B163" s="42"/>
      <c r="C163" s="209" t="s">
        <v>271</v>
      </c>
      <c r="D163" s="209" t="s">
        <v>155</v>
      </c>
      <c r="E163" s="210" t="s">
        <v>880</v>
      </c>
      <c r="F163" s="211" t="s">
        <v>881</v>
      </c>
      <c r="G163" s="212" t="s">
        <v>194</v>
      </c>
      <c r="H163" s="213">
        <v>1</v>
      </c>
      <c r="I163" s="214"/>
      <c r="J163" s="215">
        <f>ROUND(I163*H163,2)</f>
        <v>0</v>
      </c>
      <c r="K163" s="211" t="s">
        <v>381</v>
      </c>
      <c r="L163" s="47"/>
      <c r="M163" s="216" t="s">
        <v>19</v>
      </c>
      <c r="N163" s="217" t="s">
        <v>40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160</v>
      </c>
      <c r="AT163" s="220" t="s">
        <v>155</v>
      </c>
      <c r="AU163" s="220" t="s">
        <v>76</v>
      </c>
      <c r="AY163" s="20" t="s">
        <v>154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76</v>
      </c>
      <c r="BK163" s="221">
        <f>ROUND(I163*H163,2)</f>
        <v>0</v>
      </c>
      <c r="BL163" s="20" t="s">
        <v>160</v>
      </c>
      <c r="BM163" s="220" t="s">
        <v>882</v>
      </c>
    </row>
    <row r="164" s="2" customFormat="1">
      <c r="A164" s="41"/>
      <c r="B164" s="42"/>
      <c r="C164" s="43"/>
      <c r="D164" s="222" t="s">
        <v>162</v>
      </c>
      <c r="E164" s="43"/>
      <c r="F164" s="223" t="s">
        <v>881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162</v>
      </c>
      <c r="AU164" s="20" t="s">
        <v>76</v>
      </c>
    </row>
    <row r="165" s="2" customFormat="1">
      <c r="A165" s="41"/>
      <c r="B165" s="42"/>
      <c r="C165" s="43"/>
      <c r="D165" s="222" t="s">
        <v>217</v>
      </c>
      <c r="E165" s="43"/>
      <c r="F165" s="227" t="s">
        <v>680</v>
      </c>
      <c r="G165" s="43"/>
      <c r="H165" s="43"/>
      <c r="I165" s="224"/>
      <c r="J165" s="43"/>
      <c r="K165" s="43"/>
      <c r="L165" s="47"/>
      <c r="M165" s="225"/>
      <c r="N165" s="226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217</v>
      </c>
      <c r="AU165" s="20" t="s">
        <v>76</v>
      </c>
    </row>
    <row r="166" s="2" customFormat="1" ht="16.5" customHeight="1">
      <c r="A166" s="41"/>
      <c r="B166" s="42"/>
      <c r="C166" s="209" t="s">
        <v>276</v>
      </c>
      <c r="D166" s="209" t="s">
        <v>155</v>
      </c>
      <c r="E166" s="210" t="s">
        <v>883</v>
      </c>
      <c r="F166" s="211" t="s">
        <v>884</v>
      </c>
      <c r="G166" s="212" t="s">
        <v>194</v>
      </c>
      <c r="H166" s="213">
        <v>1</v>
      </c>
      <c r="I166" s="214"/>
      <c r="J166" s="215">
        <f>ROUND(I166*H166,2)</f>
        <v>0</v>
      </c>
      <c r="K166" s="211" t="s">
        <v>381</v>
      </c>
      <c r="L166" s="47"/>
      <c r="M166" s="216" t="s">
        <v>19</v>
      </c>
      <c r="N166" s="217" t="s">
        <v>40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160</v>
      </c>
      <c r="AT166" s="220" t="s">
        <v>155</v>
      </c>
      <c r="AU166" s="220" t="s">
        <v>76</v>
      </c>
      <c r="AY166" s="20" t="s">
        <v>154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76</v>
      </c>
      <c r="BK166" s="221">
        <f>ROUND(I166*H166,2)</f>
        <v>0</v>
      </c>
      <c r="BL166" s="20" t="s">
        <v>160</v>
      </c>
      <c r="BM166" s="220" t="s">
        <v>885</v>
      </c>
    </row>
    <row r="167" s="2" customFormat="1">
      <c r="A167" s="41"/>
      <c r="B167" s="42"/>
      <c r="C167" s="43"/>
      <c r="D167" s="222" t="s">
        <v>162</v>
      </c>
      <c r="E167" s="43"/>
      <c r="F167" s="223" t="s">
        <v>884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162</v>
      </c>
      <c r="AU167" s="20" t="s">
        <v>76</v>
      </c>
    </row>
    <row r="168" s="2" customFormat="1">
      <c r="A168" s="41"/>
      <c r="B168" s="42"/>
      <c r="C168" s="43"/>
      <c r="D168" s="222" t="s">
        <v>217</v>
      </c>
      <c r="E168" s="43"/>
      <c r="F168" s="227" t="s">
        <v>834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217</v>
      </c>
      <c r="AU168" s="20" t="s">
        <v>76</v>
      </c>
    </row>
    <row r="169" s="2" customFormat="1" ht="16.5" customHeight="1">
      <c r="A169" s="41"/>
      <c r="B169" s="42"/>
      <c r="C169" s="209" t="s">
        <v>281</v>
      </c>
      <c r="D169" s="209" t="s">
        <v>155</v>
      </c>
      <c r="E169" s="210" t="s">
        <v>886</v>
      </c>
      <c r="F169" s="211" t="s">
        <v>887</v>
      </c>
      <c r="G169" s="212" t="s">
        <v>194</v>
      </c>
      <c r="H169" s="213">
        <v>1</v>
      </c>
      <c r="I169" s="214"/>
      <c r="J169" s="215">
        <f>ROUND(I169*H169,2)</f>
        <v>0</v>
      </c>
      <c r="K169" s="211" t="s">
        <v>381</v>
      </c>
      <c r="L169" s="47"/>
      <c r="M169" s="216" t="s">
        <v>19</v>
      </c>
      <c r="N169" s="217" t="s">
        <v>40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160</v>
      </c>
      <c r="AT169" s="220" t="s">
        <v>155</v>
      </c>
      <c r="AU169" s="220" t="s">
        <v>76</v>
      </c>
      <c r="AY169" s="20" t="s">
        <v>154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76</v>
      </c>
      <c r="BK169" s="221">
        <f>ROUND(I169*H169,2)</f>
        <v>0</v>
      </c>
      <c r="BL169" s="20" t="s">
        <v>160</v>
      </c>
      <c r="BM169" s="220" t="s">
        <v>888</v>
      </c>
    </row>
    <row r="170" s="2" customFormat="1">
      <c r="A170" s="41"/>
      <c r="B170" s="42"/>
      <c r="C170" s="43"/>
      <c r="D170" s="222" t="s">
        <v>162</v>
      </c>
      <c r="E170" s="43"/>
      <c r="F170" s="223" t="s">
        <v>887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162</v>
      </c>
      <c r="AU170" s="20" t="s">
        <v>76</v>
      </c>
    </row>
    <row r="171" s="2" customFormat="1">
      <c r="A171" s="41"/>
      <c r="B171" s="42"/>
      <c r="C171" s="43"/>
      <c r="D171" s="222" t="s">
        <v>217</v>
      </c>
      <c r="E171" s="43"/>
      <c r="F171" s="227" t="s">
        <v>427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217</v>
      </c>
      <c r="AU171" s="20" t="s">
        <v>76</v>
      </c>
    </row>
    <row r="172" s="2" customFormat="1" ht="16.5" customHeight="1">
      <c r="A172" s="41"/>
      <c r="B172" s="42"/>
      <c r="C172" s="209" t="s">
        <v>256</v>
      </c>
      <c r="D172" s="209" t="s">
        <v>155</v>
      </c>
      <c r="E172" s="210" t="s">
        <v>889</v>
      </c>
      <c r="F172" s="211" t="s">
        <v>890</v>
      </c>
      <c r="G172" s="212" t="s">
        <v>194</v>
      </c>
      <c r="H172" s="213">
        <v>1</v>
      </c>
      <c r="I172" s="214"/>
      <c r="J172" s="215">
        <f>ROUND(I172*H172,2)</f>
        <v>0</v>
      </c>
      <c r="K172" s="211" t="s">
        <v>381</v>
      </c>
      <c r="L172" s="47"/>
      <c r="M172" s="216" t="s">
        <v>19</v>
      </c>
      <c r="N172" s="217" t="s">
        <v>40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0" t="s">
        <v>160</v>
      </c>
      <c r="AT172" s="220" t="s">
        <v>155</v>
      </c>
      <c r="AU172" s="220" t="s">
        <v>76</v>
      </c>
      <c r="AY172" s="20" t="s">
        <v>154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20" t="s">
        <v>76</v>
      </c>
      <c r="BK172" s="221">
        <f>ROUND(I172*H172,2)</f>
        <v>0</v>
      </c>
      <c r="BL172" s="20" t="s">
        <v>160</v>
      </c>
      <c r="BM172" s="220" t="s">
        <v>891</v>
      </c>
    </row>
    <row r="173" s="2" customFormat="1">
      <c r="A173" s="41"/>
      <c r="B173" s="42"/>
      <c r="C173" s="43"/>
      <c r="D173" s="222" t="s">
        <v>162</v>
      </c>
      <c r="E173" s="43"/>
      <c r="F173" s="223" t="s">
        <v>890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162</v>
      </c>
      <c r="AU173" s="20" t="s">
        <v>76</v>
      </c>
    </row>
    <row r="174" s="2" customFormat="1">
      <c r="A174" s="41"/>
      <c r="B174" s="42"/>
      <c r="C174" s="43"/>
      <c r="D174" s="222" t="s">
        <v>217</v>
      </c>
      <c r="E174" s="43"/>
      <c r="F174" s="227" t="s">
        <v>680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217</v>
      </c>
      <c r="AU174" s="20" t="s">
        <v>76</v>
      </c>
    </row>
    <row r="175" s="2" customFormat="1" ht="16.5" customHeight="1">
      <c r="A175" s="41"/>
      <c r="B175" s="42"/>
      <c r="C175" s="209" t="s">
        <v>261</v>
      </c>
      <c r="D175" s="209" t="s">
        <v>155</v>
      </c>
      <c r="E175" s="210" t="s">
        <v>892</v>
      </c>
      <c r="F175" s="211" t="s">
        <v>893</v>
      </c>
      <c r="G175" s="212" t="s">
        <v>194</v>
      </c>
      <c r="H175" s="213">
        <v>1</v>
      </c>
      <c r="I175" s="214"/>
      <c r="J175" s="215">
        <f>ROUND(I175*H175,2)</f>
        <v>0</v>
      </c>
      <c r="K175" s="211" t="s">
        <v>381</v>
      </c>
      <c r="L175" s="47"/>
      <c r="M175" s="216" t="s">
        <v>19</v>
      </c>
      <c r="N175" s="217" t="s">
        <v>40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160</v>
      </c>
      <c r="AT175" s="220" t="s">
        <v>155</v>
      </c>
      <c r="AU175" s="220" t="s">
        <v>76</v>
      </c>
      <c r="AY175" s="20" t="s">
        <v>154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76</v>
      </c>
      <c r="BK175" s="221">
        <f>ROUND(I175*H175,2)</f>
        <v>0</v>
      </c>
      <c r="BL175" s="20" t="s">
        <v>160</v>
      </c>
      <c r="BM175" s="220" t="s">
        <v>894</v>
      </c>
    </row>
    <row r="176" s="2" customFormat="1">
      <c r="A176" s="41"/>
      <c r="B176" s="42"/>
      <c r="C176" s="43"/>
      <c r="D176" s="222" t="s">
        <v>162</v>
      </c>
      <c r="E176" s="43"/>
      <c r="F176" s="223" t="s">
        <v>893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162</v>
      </c>
      <c r="AU176" s="20" t="s">
        <v>76</v>
      </c>
    </row>
    <row r="177" s="2" customFormat="1">
      <c r="A177" s="41"/>
      <c r="B177" s="42"/>
      <c r="C177" s="43"/>
      <c r="D177" s="222" t="s">
        <v>217</v>
      </c>
      <c r="E177" s="43"/>
      <c r="F177" s="227" t="s">
        <v>895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217</v>
      </c>
      <c r="AU177" s="20" t="s">
        <v>76</v>
      </c>
    </row>
    <row r="178" s="2" customFormat="1" ht="16.5" customHeight="1">
      <c r="A178" s="41"/>
      <c r="B178" s="42"/>
      <c r="C178" s="209" t="s">
        <v>266</v>
      </c>
      <c r="D178" s="209" t="s">
        <v>155</v>
      </c>
      <c r="E178" s="210" t="s">
        <v>896</v>
      </c>
      <c r="F178" s="211" t="s">
        <v>897</v>
      </c>
      <c r="G178" s="212" t="s">
        <v>194</v>
      </c>
      <c r="H178" s="213">
        <v>1</v>
      </c>
      <c r="I178" s="214"/>
      <c r="J178" s="215">
        <f>ROUND(I178*H178,2)</f>
        <v>0</v>
      </c>
      <c r="K178" s="211" t="s">
        <v>381</v>
      </c>
      <c r="L178" s="47"/>
      <c r="M178" s="216" t="s">
        <v>19</v>
      </c>
      <c r="N178" s="217" t="s">
        <v>40</v>
      </c>
      <c r="O178" s="87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160</v>
      </c>
      <c r="AT178" s="220" t="s">
        <v>155</v>
      </c>
      <c r="AU178" s="220" t="s">
        <v>76</v>
      </c>
      <c r="AY178" s="20" t="s">
        <v>154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76</v>
      </c>
      <c r="BK178" s="221">
        <f>ROUND(I178*H178,2)</f>
        <v>0</v>
      </c>
      <c r="BL178" s="20" t="s">
        <v>160</v>
      </c>
      <c r="BM178" s="220" t="s">
        <v>898</v>
      </c>
    </row>
    <row r="179" s="2" customFormat="1">
      <c r="A179" s="41"/>
      <c r="B179" s="42"/>
      <c r="C179" s="43"/>
      <c r="D179" s="222" t="s">
        <v>162</v>
      </c>
      <c r="E179" s="43"/>
      <c r="F179" s="223" t="s">
        <v>897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162</v>
      </c>
      <c r="AU179" s="20" t="s">
        <v>76</v>
      </c>
    </row>
    <row r="180" s="2" customFormat="1">
      <c r="A180" s="41"/>
      <c r="B180" s="42"/>
      <c r="C180" s="43"/>
      <c r="D180" s="222" t="s">
        <v>217</v>
      </c>
      <c r="E180" s="43"/>
      <c r="F180" s="227" t="s">
        <v>895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217</v>
      </c>
      <c r="AU180" s="20" t="s">
        <v>76</v>
      </c>
    </row>
    <row r="181" s="2" customFormat="1" ht="16.5" customHeight="1">
      <c r="A181" s="41"/>
      <c r="B181" s="42"/>
      <c r="C181" s="209" t="s">
        <v>319</v>
      </c>
      <c r="D181" s="209" t="s">
        <v>155</v>
      </c>
      <c r="E181" s="210" t="s">
        <v>320</v>
      </c>
      <c r="F181" s="211" t="s">
        <v>899</v>
      </c>
      <c r="G181" s="212" t="s">
        <v>194</v>
      </c>
      <c r="H181" s="213">
        <v>2</v>
      </c>
      <c r="I181" s="214"/>
      <c r="J181" s="215">
        <f>ROUND(I181*H181,2)</f>
        <v>0</v>
      </c>
      <c r="K181" s="211" t="s">
        <v>322</v>
      </c>
      <c r="L181" s="47"/>
      <c r="M181" s="216" t="s">
        <v>19</v>
      </c>
      <c r="N181" s="217" t="s">
        <v>40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160</v>
      </c>
      <c r="AT181" s="220" t="s">
        <v>155</v>
      </c>
      <c r="AU181" s="220" t="s">
        <v>76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76</v>
      </c>
      <c r="BK181" s="221">
        <f>ROUND(I181*H181,2)</f>
        <v>0</v>
      </c>
      <c r="BL181" s="20" t="s">
        <v>160</v>
      </c>
      <c r="BM181" s="220" t="s">
        <v>900</v>
      </c>
    </row>
    <row r="182" s="2" customFormat="1">
      <c r="A182" s="41"/>
      <c r="B182" s="42"/>
      <c r="C182" s="43"/>
      <c r="D182" s="222" t="s">
        <v>162</v>
      </c>
      <c r="E182" s="43"/>
      <c r="F182" s="223" t="s">
        <v>899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162</v>
      </c>
      <c r="AU182" s="20" t="s">
        <v>76</v>
      </c>
    </row>
    <row r="183" s="2" customFormat="1" ht="16.5" customHeight="1">
      <c r="A183" s="41"/>
      <c r="B183" s="42"/>
      <c r="C183" s="209" t="s">
        <v>333</v>
      </c>
      <c r="D183" s="209" t="s">
        <v>155</v>
      </c>
      <c r="E183" s="210" t="s">
        <v>325</v>
      </c>
      <c r="F183" s="211" t="s">
        <v>901</v>
      </c>
      <c r="G183" s="212" t="s">
        <v>902</v>
      </c>
      <c r="H183" s="213">
        <v>1</v>
      </c>
      <c r="I183" s="214"/>
      <c r="J183" s="215">
        <f>ROUND(I183*H183,2)</f>
        <v>0</v>
      </c>
      <c r="K183" s="211" t="s">
        <v>322</v>
      </c>
      <c r="L183" s="47"/>
      <c r="M183" s="216" t="s">
        <v>19</v>
      </c>
      <c r="N183" s="217" t="s">
        <v>40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160</v>
      </c>
      <c r="AT183" s="220" t="s">
        <v>155</v>
      </c>
      <c r="AU183" s="220" t="s">
        <v>76</v>
      </c>
      <c r="AY183" s="20" t="s">
        <v>154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76</v>
      </c>
      <c r="BK183" s="221">
        <f>ROUND(I183*H183,2)</f>
        <v>0</v>
      </c>
      <c r="BL183" s="20" t="s">
        <v>160</v>
      </c>
      <c r="BM183" s="220" t="s">
        <v>903</v>
      </c>
    </row>
    <row r="184" s="2" customFormat="1">
      <c r="A184" s="41"/>
      <c r="B184" s="42"/>
      <c r="C184" s="43"/>
      <c r="D184" s="222" t="s">
        <v>162</v>
      </c>
      <c r="E184" s="43"/>
      <c r="F184" s="223" t="s">
        <v>901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162</v>
      </c>
      <c r="AU184" s="20" t="s">
        <v>76</v>
      </c>
    </row>
    <row r="185" s="2" customFormat="1" ht="16.5" customHeight="1">
      <c r="A185" s="41"/>
      <c r="B185" s="42"/>
      <c r="C185" s="209" t="s">
        <v>337</v>
      </c>
      <c r="D185" s="209" t="s">
        <v>155</v>
      </c>
      <c r="E185" s="210" t="s">
        <v>329</v>
      </c>
      <c r="F185" s="211" t="s">
        <v>371</v>
      </c>
      <c r="G185" s="212" t="s">
        <v>194</v>
      </c>
      <c r="H185" s="213">
        <v>1</v>
      </c>
      <c r="I185" s="214"/>
      <c r="J185" s="215">
        <f>ROUND(I185*H185,2)</f>
        <v>0</v>
      </c>
      <c r="K185" s="211" t="s">
        <v>322</v>
      </c>
      <c r="L185" s="47"/>
      <c r="M185" s="216" t="s">
        <v>19</v>
      </c>
      <c r="N185" s="217" t="s">
        <v>40</v>
      </c>
      <c r="O185" s="87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160</v>
      </c>
      <c r="AT185" s="220" t="s">
        <v>155</v>
      </c>
      <c r="AU185" s="220" t="s">
        <v>76</v>
      </c>
      <c r="AY185" s="20" t="s">
        <v>154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76</v>
      </c>
      <c r="BK185" s="221">
        <f>ROUND(I185*H185,2)</f>
        <v>0</v>
      </c>
      <c r="BL185" s="20" t="s">
        <v>160</v>
      </c>
      <c r="BM185" s="220" t="s">
        <v>904</v>
      </c>
    </row>
    <row r="186" s="2" customFormat="1">
      <c r="A186" s="41"/>
      <c r="B186" s="42"/>
      <c r="C186" s="43"/>
      <c r="D186" s="222" t="s">
        <v>162</v>
      </c>
      <c r="E186" s="43"/>
      <c r="F186" s="223" t="s">
        <v>371</v>
      </c>
      <c r="G186" s="43"/>
      <c r="H186" s="43"/>
      <c r="I186" s="224"/>
      <c r="J186" s="43"/>
      <c r="K186" s="43"/>
      <c r="L186" s="47"/>
      <c r="M186" s="239"/>
      <c r="N186" s="240"/>
      <c r="O186" s="241"/>
      <c r="P186" s="241"/>
      <c r="Q186" s="241"/>
      <c r="R186" s="241"/>
      <c r="S186" s="241"/>
      <c r="T186" s="242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162</v>
      </c>
      <c r="AU186" s="20" t="s">
        <v>76</v>
      </c>
    </row>
    <row r="187" s="2" customFormat="1" ht="6.96" customHeight="1">
      <c r="A187" s="41"/>
      <c r="B187" s="62"/>
      <c r="C187" s="63"/>
      <c r="D187" s="63"/>
      <c r="E187" s="63"/>
      <c r="F187" s="63"/>
      <c r="G187" s="63"/>
      <c r="H187" s="63"/>
      <c r="I187" s="63"/>
      <c r="J187" s="63"/>
      <c r="K187" s="63"/>
      <c r="L187" s="47"/>
      <c r="M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</row>
  </sheetData>
  <sheetProtection sheet="1" autoFilter="0" formatColumns="0" formatRows="0" objects="1" scenarios="1" spinCount="100000" saltValue="/tnPMoVJq4hoibzeNcvIIIzCRETmNTDk5DlEaxTbx7o6DLLx3JP+PDubtpL9rvJeemgl4iTIGMZeuYcKpkXT9w==" hashValue="FW1UGsINhHYVbMQs9+ZKMJLL8BOcIb6aklVDJXacCjfp7VWy2S3MlpRWULVB83fd7YCon+lMezW9pINdePsmFQ==" algorithmName="SHA-512" password="CC35"/>
  <autoFilter ref="C85:K1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905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ROUND((SUM(BE87:BE262)),  2)</f>
        <v>0</v>
      </c>
      <c r="G35" s="41"/>
      <c r="H35" s="41"/>
      <c r="I35" s="161">
        <v>0.20999999999999999</v>
      </c>
      <c r="J35" s="160">
        <f>ROUND(((SUM(BE87:BE262))*I35),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ROUND((SUM(BF87:BF262)),  2)</f>
        <v>0</v>
      </c>
      <c r="G36" s="41"/>
      <c r="H36" s="41"/>
      <c r="I36" s="161">
        <v>0.12</v>
      </c>
      <c r="J36" s="160">
        <f>ROUND(((SUM(BF87:BF262))*I36),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ROUND((SUM(BG87:BG262)),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ROUND((SUM(BH87:BH262)),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ROUND((SUM(BI87:BI262)),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11-02-91 - ŽST Hrubá Voda, jiné sdělovací zařízení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376</v>
      </c>
      <c r="E64" s="181"/>
      <c r="F64" s="181"/>
      <c r="G64" s="181"/>
      <c r="H64" s="181"/>
      <c r="I64" s="181"/>
      <c r="J64" s="182">
        <f>J88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618</v>
      </c>
      <c r="E65" s="181"/>
      <c r="F65" s="181"/>
      <c r="G65" s="181"/>
      <c r="H65" s="181"/>
      <c r="I65" s="181"/>
      <c r="J65" s="182">
        <f>J95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140</v>
      </c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3" t="str">
        <f>E7</f>
        <v>ŽST Hrubá Voda - vymístění pracoviště ŘP</v>
      </c>
      <c r="F75" s="35"/>
      <c r="G75" s="35"/>
      <c r="H75" s="35"/>
      <c r="I75" s="43"/>
      <c r="J75" s="43"/>
      <c r="K75" s="4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127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3" t="s">
        <v>128</v>
      </c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129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PS 11-02-91 - ŽST Hrubá Voda, jiné sdělovací zařízení</v>
      </c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30. 4. 2025</v>
      </c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 xml:space="preserve"> </v>
      </c>
      <c r="G83" s="43"/>
      <c r="H83" s="43"/>
      <c r="I83" s="35" t="s">
        <v>30</v>
      </c>
      <c r="J83" s="39" t="str">
        <f>E23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3"/>
      <c r="E84" s="43"/>
      <c r="F84" s="30" t="str">
        <f>IF(E20="","",E20)</f>
        <v>Vyplň údaj</v>
      </c>
      <c r="G84" s="43"/>
      <c r="H84" s="43"/>
      <c r="I84" s="35" t="s">
        <v>32</v>
      </c>
      <c r="J84" s="39" t="str">
        <f>E26</f>
        <v xml:space="preserve"> </v>
      </c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0" customFormat="1" ht="29.28" customHeight="1">
      <c r="A86" s="184"/>
      <c r="B86" s="185"/>
      <c r="C86" s="186" t="s">
        <v>141</v>
      </c>
      <c r="D86" s="187" t="s">
        <v>54</v>
      </c>
      <c r="E86" s="187" t="s">
        <v>50</v>
      </c>
      <c r="F86" s="187" t="s">
        <v>51</v>
      </c>
      <c r="G86" s="187" t="s">
        <v>142</v>
      </c>
      <c r="H86" s="187" t="s">
        <v>143</v>
      </c>
      <c r="I86" s="187" t="s">
        <v>144</v>
      </c>
      <c r="J86" s="187" t="s">
        <v>133</v>
      </c>
      <c r="K86" s="188" t="s">
        <v>145</v>
      </c>
      <c r="L86" s="189"/>
      <c r="M86" s="95" t="s">
        <v>19</v>
      </c>
      <c r="N86" s="96" t="s">
        <v>39</v>
      </c>
      <c r="O86" s="96" t="s">
        <v>146</v>
      </c>
      <c r="P86" s="96" t="s">
        <v>147</v>
      </c>
      <c r="Q86" s="96" t="s">
        <v>148</v>
      </c>
      <c r="R86" s="96" t="s">
        <v>149</v>
      </c>
      <c r="S86" s="96" t="s">
        <v>150</v>
      </c>
      <c r="T86" s="97" t="s">
        <v>151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41"/>
      <c r="B87" s="42"/>
      <c r="C87" s="102" t="s">
        <v>152</v>
      </c>
      <c r="D87" s="43"/>
      <c r="E87" s="43"/>
      <c r="F87" s="43"/>
      <c r="G87" s="43"/>
      <c r="H87" s="43"/>
      <c r="I87" s="43"/>
      <c r="J87" s="190">
        <f>BK87</f>
        <v>0</v>
      </c>
      <c r="K87" s="43"/>
      <c r="L87" s="47"/>
      <c r="M87" s="98"/>
      <c r="N87" s="191"/>
      <c r="O87" s="99"/>
      <c r="P87" s="192">
        <f>P88+P95</f>
        <v>0</v>
      </c>
      <c r="Q87" s="99"/>
      <c r="R87" s="192">
        <f>R88+R95</f>
        <v>0</v>
      </c>
      <c r="S87" s="99"/>
      <c r="T87" s="193">
        <f>T88+T95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68</v>
      </c>
      <c r="AU87" s="20" t="s">
        <v>134</v>
      </c>
      <c r="BK87" s="194">
        <f>BK88+BK95</f>
        <v>0</v>
      </c>
    </row>
    <row r="88" s="11" customFormat="1" ht="25.92" customHeight="1">
      <c r="A88" s="11"/>
      <c r="B88" s="195"/>
      <c r="C88" s="196"/>
      <c r="D88" s="197" t="s">
        <v>68</v>
      </c>
      <c r="E88" s="198" t="s">
        <v>378</v>
      </c>
      <c r="F88" s="198" t="s">
        <v>153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SUM(P89:P94)</f>
        <v>0</v>
      </c>
      <c r="Q88" s="203"/>
      <c r="R88" s="204">
        <f>SUM(R89:R94)</f>
        <v>0</v>
      </c>
      <c r="S88" s="203"/>
      <c r="T88" s="205">
        <f>SUM(T89:T94)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6" t="s">
        <v>76</v>
      </c>
      <c r="AT88" s="207" t="s">
        <v>68</v>
      </c>
      <c r="AU88" s="207" t="s">
        <v>69</v>
      </c>
      <c r="AY88" s="206" t="s">
        <v>154</v>
      </c>
      <c r="BK88" s="208">
        <f>SUM(BK89:BK94)</f>
        <v>0</v>
      </c>
    </row>
    <row r="89" s="2" customFormat="1" ht="16.5" customHeight="1">
      <c r="A89" s="41"/>
      <c r="B89" s="42"/>
      <c r="C89" s="209" t="s">
        <v>76</v>
      </c>
      <c r="D89" s="209" t="s">
        <v>155</v>
      </c>
      <c r="E89" s="210" t="s">
        <v>906</v>
      </c>
      <c r="F89" s="211" t="s">
        <v>907</v>
      </c>
      <c r="G89" s="212" t="s">
        <v>158</v>
      </c>
      <c r="H89" s="213">
        <v>1</v>
      </c>
      <c r="I89" s="214"/>
      <c r="J89" s="215">
        <f>ROUND(I89*H89,2)</f>
        <v>0</v>
      </c>
      <c r="K89" s="211" t="s">
        <v>381</v>
      </c>
      <c r="L89" s="47"/>
      <c r="M89" s="216" t="s">
        <v>19</v>
      </c>
      <c r="N89" s="217" t="s">
        <v>40</v>
      </c>
      <c r="O89" s="87"/>
      <c r="P89" s="218">
        <f>O89*H89</f>
        <v>0</v>
      </c>
      <c r="Q89" s="218">
        <v>0</v>
      </c>
      <c r="R89" s="218">
        <f>Q89*H89</f>
        <v>0</v>
      </c>
      <c r="S89" s="218">
        <v>0</v>
      </c>
      <c r="T89" s="21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0" t="s">
        <v>160</v>
      </c>
      <c r="AT89" s="220" t="s">
        <v>155</v>
      </c>
      <c r="AU89" s="220" t="s">
        <v>76</v>
      </c>
      <c r="AY89" s="20" t="s">
        <v>154</v>
      </c>
      <c r="BE89" s="221">
        <f>IF(N89="základní",J89,0)</f>
        <v>0</v>
      </c>
      <c r="BF89" s="221">
        <f>IF(N89="snížená",J89,0)</f>
        <v>0</v>
      </c>
      <c r="BG89" s="221">
        <f>IF(N89="zákl. přenesená",J89,0)</f>
        <v>0</v>
      </c>
      <c r="BH89" s="221">
        <f>IF(N89="sníž. přenesená",J89,0)</f>
        <v>0</v>
      </c>
      <c r="BI89" s="221">
        <f>IF(N89="nulová",J89,0)</f>
        <v>0</v>
      </c>
      <c r="BJ89" s="20" t="s">
        <v>76</v>
      </c>
      <c r="BK89" s="221">
        <f>ROUND(I89*H89,2)</f>
        <v>0</v>
      </c>
      <c r="BL89" s="20" t="s">
        <v>160</v>
      </c>
      <c r="BM89" s="220" t="s">
        <v>908</v>
      </c>
    </row>
    <row r="90" s="2" customFormat="1">
      <c r="A90" s="41"/>
      <c r="B90" s="42"/>
      <c r="C90" s="43"/>
      <c r="D90" s="222" t="s">
        <v>162</v>
      </c>
      <c r="E90" s="43"/>
      <c r="F90" s="223" t="s">
        <v>907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162</v>
      </c>
      <c r="AU90" s="20" t="s">
        <v>76</v>
      </c>
    </row>
    <row r="91" s="2" customFormat="1">
      <c r="A91" s="41"/>
      <c r="B91" s="42"/>
      <c r="C91" s="43"/>
      <c r="D91" s="222" t="s">
        <v>217</v>
      </c>
      <c r="E91" s="43"/>
      <c r="F91" s="227" t="s">
        <v>383</v>
      </c>
      <c r="G91" s="43"/>
      <c r="H91" s="43"/>
      <c r="I91" s="224"/>
      <c r="J91" s="43"/>
      <c r="K91" s="43"/>
      <c r="L91" s="47"/>
      <c r="M91" s="225"/>
      <c r="N91" s="22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217</v>
      </c>
      <c r="AU91" s="20" t="s">
        <v>76</v>
      </c>
    </row>
    <row r="92" s="2" customFormat="1" ht="16.5" customHeight="1">
      <c r="A92" s="41"/>
      <c r="B92" s="42"/>
      <c r="C92" s="209" t="s">
        <v>78</v>
      </c>
      <c r="D92" s="209" t="s">
        <v>155</v>
      </c>
      <c r="E92" s="210" t="s">
        <v>909</v>
      </c>
      <c r="F92" s="211" t="s">
        <v>910</v>
      </c>
      <c r="G92" s="212" t="s">
        <v>158</v>
      </c>
      <c r="H92" s="213">
        <v>0.5</v>
      </c>
      <c r="I92" s="214"/>
      <c r="J92" s="215">
        <f>ROUND(I92*H92,2)</f>
        <v>0</v>
      </c>
      <c r="K92" s="211" t="s">
        <v>381</v>
      </c>
      <c r="L92" s="47"/>
      <c r="M92" s="216" t="s">
        <v>19</v>
      </c>
      <c r="N92" s="217" t="s">
        <v>40</v>
      </c>
      <c r="O92" s="87"/>
      <c r="P92" s="218">
        <f>O92*H92</f>
        <v>0</v>
      </c>
      <c r="Q92" s="218">
        <v>0</v>
      </c>
      <c r="R92" s="218">
        <f>Q92*H92</f>
        <v>0</v>
      </c>
      <c r="S92" s="218">
        <v>0</v>
      </c>
      <c r="T92" s="21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0" t="s">
        <v>160</v>
      </c>
      <c r="AT92" s="220" t="s">
        <v>155</v>
      </c>
      <c r="AU92" s="220" t="s">
        <v>76</v>
      </c>
      <c r="AY92" s="20" t="s">
        <v>154</v>
      </c>
      <c r="BE92" s="221">
        <f>IF(N92="základní",J92,0)</f>
        <v>0</v>
      </c>
      <c r="BF92" s="221">
        <f>IF(N92="snížená",J92,0)</f>
        <v>0</v>
      </c>
      <c r="BG92" s="221">
        <f>IF(N92="zákl. přenesená",J92,0)</f>
        <v>0</v>
      </c>
      <c r="BH92" s="221">
        <f>IF(N92="sníž. přenesená",J92,0)</f>
        <v>0</v>
      </c>
      <c r="BI92" s="221">
        <f>IF(N92="nulová",J92,0)</f>
        <v>0</v>
      </c>
      <c r="BJ92" s="20" t="s">
        <v>76</v>
      </c>
      <c r="BK92" s="221">
        <f>ROUND(I92*H92,2)</f>
        <v>0</v>
      </c>
      <c r="BL92" s="20" t="s">
        <v>160</v>
      </c>
      <c r="BM92" s="220" t="s">
        <v>911</v>
      </c>
    </row>
    <row r="93" s="2" customFormat="1">
      <c r="A93" s="41"/>
      <c r="B93" s="42"/>
      <c r="C93" s="43"/>
      <c r="D93" s="222" t="s">
        <v>162</v>
      </c>
      <c r="E93" s="43"/>
      <c r="F93" s="223" t="s">
        <v>910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162</v>
      </c>
      <c r="AU93" s="20" t="s">
        <v>76</v>
      </c>
    </row>
    <row r="94" s="2" customFormat="1">
      <c r="A94" s="41"/>
      <c r="B94" s="42"/>
      <c r="C94" s="43"/>
      <c r="D94" s="222" t="s">
        <v>217</v>
      </c>
      <c r="E94" s="43"/>
      <c r="F94" s="227" t="s">
        <v>912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217</v>
      </c>
      <c r="AU94" s="20" t="s">
        <v>76</v>
      </c>
    </row>
    <row r="95" s="11" customFormat="1" ht="25.92" customHeight="1">
      <c r="A95" s="11"/>
      <c r="B95" s="195"/>
      <c r="C95" s="196"/>
      <c r="D95" s="197" t="s">
        <v>68</v>
      </c>
      <c r="E95" s="198" t="s">
        <v>619</v>
      </c>
      <c r="F95" s="198" t="s">
        <v>620</v>
      </c>
      <c r="G95" s="196"/>
      <c r="H95" s="196"/>
      <c r="I95" s="199"/>
      <c r="J95" s="200">
        <f>BK95</f>
        <v>0</v>
      </c>
      <c r="K95" s="196"/>
      <c r="L95" s="201"/>
      <c r="M95" s="202"/>
      <c r="N95" s="203"/>
      <c r="O95" s="203"/>
      <c r="P95" s="204">
        <f>SUM(P96:P262)</f>
        <v>0</v>
      </c>
      <c r="Q95" s="203"/>
      <c r="R95" s="204">
        <f>SUM(R96:R262)</f>
        <v>0</v>
      </c>
      <c r="S95" s="203"/>
      <c r="T95" s="205">
        <f>SUM(T96:T262)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6" t="s">
        <v>76</v>
      </c>
      <c r="AT95" s="207" t="s">
        <v>68</v>
      </c>
      <c r="AU95" s="207" t="s">
        <v>69</v>
      </c>
      <c r="AY95" s="206" t="s">
        <v>154</v>
      </c>
      <c r="BK95" s="208">
        <f>SUM(BK96:BK262)</f>
        <v>0</v>
      </c>
    </row>
    <row r="96" s="2" customFormat="1" ht="16.5" customHeight="1">
      <c r="A96" s="41"/>
      <c r="B96" s="42"/>
      <c r="C96" s="209" t="s">
        <v>112</v>
      </c>
      <c r="D96" s="209" t="s">
        <v>155</v>
      </c>
      <c r="E96" s="210" t="s">
        <v>637</v>
      </c>
      <c r="F96" s="211" t="s">
        <v>638</v>
      </c>
      <c r="G96" s="212" t="s">
        <v>194</v>
      </c>
      <c r="H96" s="213">
        <v>7</v>
      </c>
      <c r="I96" s="214"/>
      <c r="J96" s="215">
        <f>ROUND(I96*H96,2)</f>
        <v>0</v>
      </c>
      <c r="K96" s="211" t="s">
        <v>381</v>
      </c>
      <c r="L96" s="47"/>
      <c r="M96" s="216" t="s">
        <v>19</v>
      </c>
      <c r="N96" s="217" t="s">
        <v>40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160</v>
      </c>
      <c r="AT96" s="220" t="s">
        <v>155</v>
      </c>
      <c r="AU96" s="220" t="s">
        <v>76</v>
      </c>
      <c r="AY96" s="20" t="s">
        <v>154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76</v>
      </c>
      <c r="BK96" s="221">
        <f>ROUND(I96*H96,2)</f>
        <v>0</v>
      </c>
      <c r="BL96" s="20" t="s">
        <v>160</v>
      </c>
      <c r="BM96" s="220" t="s">
        <v>913</v>
      </c>
    </row>
    <row r="97" s="2" customFormat="1">
      <c r="A97" s="41"/>
      <c r="B97" s="42"/>
      <c r="C97" s="43"/>
      <c r="D97" s="222" t="s">
        <v>162</v>
      </c>
      <c r="E97" s="43"/>
      <c r="F97" s="223" t="s">
        <v>638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162</v>
      </c>
      <c r="AU97" s="20" t="s">
        <v>76</v>
      </c>
    </row>
    <row r="98" s="2" customFormat="1">
      <c r="A98" s="41"/>
      <c r="B98" s="42"/>
      <c r="C98" s="43"/>
      <c r="D98" s="222" t="s">
        <v>217</v>
      </c>
      <c r="E98" s="43"/>
      <c r="F98" s="227" t="s">
        <v>640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217</v>
      </c>
      <c r="AU98" s="20" t="s">
        <v>76</v>
      </c>
    </row>
    <row r="99" s="2" customFormat="1" ht="16.5" customHeight="1">
      <c r="A99" s="41"/>
      <c r="B99" s="42"/>
      <c r="C99" s="209" t="s">
        <v>160</v>
      </c>
      <c r="D99" s="209" t="s">
        <v>155</v>
      </c>
      <c r="E99" s="210" t="s">
        <v>914</v>
      </c>
      <c r="F99" s="211" t="s">
        <v>915</v>
      </c>
      <c r="G99" s="212" t="s">
        <v>194</v>
      </c>
      <c r="H99" s="213">
        <v>2</v>
      </c>
      <c r="I99" s="214"/>
      <c r="J99" s="215">
        <f>ROUND(I99*H99,2)</f>
        <v>0</v>
      </c>
      <c r="K99" s="211" t="s">
        <v>381</v>
      </c>
      <c r="L99" s="47"/>
      <c r="M99" s="216" t="s">
        <v>19</v>
      </c>
      <c r="N99" s="217" t="s">
        <v>40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160</v>
      </c>
      <c r="AT99" s="220" t="s">
        <v>155</v>
      </c>
      <c r="AU99" s="220" t="s">
        <v>76</v>
      </c>
      <c r="AY99" s="20" t="s">
        <v>154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160</v>
      </c>
      <c r="BM99" s="220" t="s">
        <v>916</v>
      </c>
    </row>
    <row r="100" s="2" customFormat="1">
      <c r="A100" s="41"/>
      <c r="B100" s="42"/>
      <c r="C100" s="43"/>
      <c r="D100" s="222" t="s">
        <v>162</v>
      </c>
      <c r="E100" s="43"/>
      <c r="F100" s="223" t="s">
        <v>915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162</v>
      </c>
      <c r="AU100" s="20" t="s">
        <v>76</v>
      </c>
    </row>
    <row r="101" s="2" customFormat="1">
      <c r="A101" s="41"/>
      <c r="B101" s="42"/>
      <c r="C101" s="43"/>
      <c r="D101" s="222" t="s">
        <v>217</v>
      </c>
      <c r="E101" s="43"/>
      <c r="F101" s="227" t="s">
        <v>640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217</v>
      </c>
      <c r="AU101" s="20" t="s">
        <v>76</v>
      </c>
    </row>
    <row r="102" s="2" customFormat="1" ht="16.5" customHeight="1">
      <c r="A102" s="41"/>
      <c r="B102" s="42"/>
      <c r="C102" s="209" t="s">
        <v>177</v>
      </c>
      <c r="D102" s="209" t="s">
        <v>155</v>
      </c>
      <c r="E102" s="210" t="s">
        <v>344</v>
      </c>
      <c r="F102" s="211" t="s">
        <v>345</v>
      </c>
      <c r="G102" s="212" t="s">
        <v>346</v>
      </c>
      <c r="H102" s="213">
        <v>40</v>
      </c>
      <c r="I102" s="214"/>
      <c r="J102" s="215">
        <f>ROUND(I102*H102,2)</f>
        <v>0</v>
      </c>
      <c r="K102" s="211" t="s">
        <v>381</v>
      </c>
      <c r="L102" s="47"/>
      <c r="M102" s="216" t="s">
        <v>19</v>
      </c>
      <c r="N102" s="217" t="s">
        <v>40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160</v>
      </c>
      <c r="AT102" s="220" t="s">
        <v>155</v>
      </c>
      <c r="AU102" s="220" t="s">
        <v>76</v>
      </c>
      <c r="AY102" s="20" t="s">
        <v>154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76</v>
      </c>
      <c r="BK102" s="221">
        <f>ROUND(I102*H102,2)</f>
        <v>0</v>
      </c>
      <c r="BL102" s="20" t="s">
        <v>160</v>
      </c>
      <c r="BM102" s="220" t="s">
        <v>917</v>
      </c>
    </row>
    <row r="103" s="2" customFormat="1">
      <c r="A103" s="41"/>
      <c r="B103" s="42"/>
      <c r="C103" s="43"/>
      <c r="D103" s="222" t="s">
        <v>162</v>
      </c>
      <c r="E103" s="43"/>
      <c r="F103" s="223" t="s">
        <v>345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162</v>
      </c>
      <c r="AU103" s="20" t="s">
        <v>76</v>
      </c>
    </row>
    <row r="104" s="2" customFormat="1">
      <c r="A104" s="41"/>
      <c r="B104" s="42"/>
      <c r="C104" s="43"/>
      <c r="D104" s="222" t="s">
        <v>217</v>
      </c>
      <c r="E104" s="43"/>
      <c r="F104" s="227" t="s">
        <v>645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217</v>
      </c>
      <c r="AU104" s="20" t="s">
        <v>76</v>
      </c>
    </row>
    <row r="105" s="2" customFormat="1" ht="16.5" customHeight="1">
      <c r="A105" s="41"/>
      <c r="B105" s="42"/>
      <c r="C105" s="209" t="s">
        <v>182</v>
      </c>
      <c r="D105" s="209" t="s">
        <v>155</v>
      </c>
      <c r="E105" s="210" t="s">
        <v>350</v>
      </c>
      <c r="F105" s="211" t="s">
        <v>351</v>
      </c>
      <c r="G105" s="212" t="s">
        <v>346</v>
      </c>
      <c r="H105" s="213">
        <v>40</v>
      </c>
      <c r="I105" s="214"/>
      <c r="J105" s="215">
        <f>ROUND(I105*H105,2)</f>
        <v>0</v>
      </c>
      <c r="K105" s="211" t="s">
        <v>381</v>
      </c>
      <c r="L105" s="47"/>
      <c r="M105" s="216" t="s">
        <v>19</v>
      </c>
      <c r="N105" s="217" t="s">
        <v>40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160</v>
      </c>
      <c r="AT105" s="220" t="s">
        <v>155</v>
      </c>
      <c r="AU105" s="220" t="s">
        <v>76</v>
      </c>
      <c r="AY105" s="20" t="s">
        <v>154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76</v>
      </c>
      <c r="BK105" s="221">
        <f>ROUND(I105*H105,2)</f>
        <v>0</v>
      </c>
      <c r="BL105" s="20" t="s">
        <v>160</v>
      </c>
      <c r="BM105" s="220" t="s">
        <v>918</v>
      </c>
    </row>
    <row r="106" s="2" customFormat="1">
      <c r="A106" s="41"/>
      <c r="B106" s="42"/>
      <c r="C106" s="43"/>
      <c r="D106" s="222" t="s">
        <v>162</v>
      </c>
      <c r="E106" s="43"/>
      <c r="F106" s="223" t="s">
        <v>351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162</v>
      </c>
      <c r="AU106" s="20" t="s">
        <v>76</v>
      </c>
    </row>
    <row r="107" s="2" customFormat="1">
      <c r="A107" s="41"/>
      <c r="B107" s="42"/>
      <c r="C107" s="43"/>
      <c r="D107" s="222" t="s">
        <v>217</v>
      </c>
      <c r="E107" s="43"/>
      <c r="F107" s="227" t="s">
        <v>647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217</v>
      </c>
      <c r="AU107" s="20" t="s">
        <v>76</v>
      </c>
    </row>
    <row r="108" s="2" customFormat="1" ht="16.5" customHeight="1">
      <c r="A108" s="41"/>
      <c r="B108" s="42"/>
      <c r="C108" s="209" t="s">
        <v>186</v>
      </c>
      <c r="D108" s="209" t="s">
        <v>155</v>
      </c>
      <c r="E108" s="210" t="s">
        <v>365</v>
      </c>
      <c r="F108" s="211" t="s">
        <v>366</v>
      </c>
      <c r="G108" s="212" t="s">
        <v>194</v>
      </c>
      <c r="H108" s="213">
        <v>1</v>
      </c>
      <c r="I108" s="214"/>
      <c r="J108" s="215">
        <f>ROUND(I108*H108,2)</f>
        <v>0</v>
      </c>
      <c r="K108" s="211" t="s">
        <v>381</v>
      </c>
      <c r="L108" s="47"/>
      <c r="M108" s="216" t="s">
        <v>19</v>
      </c>
      <c r="N108" s="217" t="s">
        <v>40</v>
      </c>
      <c r="O108" s="87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160</v>
      </c>
      <c r="AT108" s="220" t="s">
        <v>155</v>
      </c>
      <c r="AU108" s="220" t="s">
        <v>76</v>
      </c>
      <c r="AY108" s="20" t="s">
        <v>154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76</v>
      </c>
      <c r="BK108" s="221">
        <f>ROUND(I108*H108,2)</f>
        <v>0</v>
      </c>
      <c r="BL108" s="20" t="s">
        <v>160</v>
      </c>
      <c r="BM108" s="220" t="s">
        <v>919</v>
      </c>
    </row>
    <row r="109" s="2" customFormat="1">
      <c r="A109" s="41"/>
      <c r="B109" s="42"/>
      <c r="C109" s="43"/>
      <c r="D109" s="222" t="s">
        <v>162</v>
      </c>
      <c r="E109" s="43"/>
      <c r="F109" s="223" t="s">
        <v>366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162</v>
      </c>
      <c r="AU109" s="20" t="s">
        <v>76</v>
      </c>
    </row>
    <row r="110" s="2" customFormat="1">
      <c r="A110" s="41"/>
      <c r="B110" s="42"/>
      <c r="C110" s="43"/>
      <c r="D110" s="222" t="s">
        <v>217</v>
      </c>
      <c r="E110" s="43"/>
      <c r="F110" s="227" t="s">
        <v>649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217</v>
      </c>
      <c r="AU110" s="20" t="s">
        <v>76</v>
      </c>
    </row>
    <row r="111" s="2" customFormat="1" ht="24.15" customHeight="1">
      <c r="A111" s="41"/>
      <c r="B111" s="42"/>
      <c r="C111" s="209" t="s">
        <v>197</v>
      </c>
      <c r="D111" s="209" t="s">
        <v>155</v>
      </c>
      <c r="E111" s="210" t="s">
        <v>657</v>
      </c>
      <c r="F111" s="211" t="s">
        <v>658</v>
      </c>
      <c r="G111" s="212" t="s">
        <v>200</v>
      </c>
      <c r="H111" s="213">
        <v>0.5</v>
      </c>
      <c r="I111" s="214"/>
      <c r="J111" s="215">
        <f>ROUND(I111*H111,2)</f>
        <v>0</v>
      </c>
      <c r="K111" s="211" t="s">
        <v>381</v>
      </c>
      <c r="L111" s="47"/>
      <c r="M111" s="216" t="s">
        <v>19</v>
      </c>
      <c r="N111" s="217" t="s">
        <v>40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160</v>
      </c>
      <c r="AT111" s="220" t="s">
        <v>155</v>
      </c>
      <c r="AU111" s="220" t="s">
        <v>76</v>
      </c>
      <c r="AY111" s="20" t="s">
        <v>154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76</v>
      </c>
      <c r="BK111" s="221">
        <f>ROUND(I111*H111,2)</f>
        <v>0</v>
      </c>
      <c r="BL111" s="20" t="s">
        <v>160</v>
      </c>
      <c r="BM111" s="220" t="s">
        <v>920</v>
      </c>
    </row>
    <row r="112" s="2" customFormat="1">
      <c r="A112" s="41"/>
      <c r="B112" s="42"/>
      <c r="C112" s="43"/>
      <c r="D112" s="222" t="s">
        <v>162</v>
      </c>
      <c r="E112" s="43"/>
      <c r="F112" s="223" t="s">
        <v>658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162</v>
      </c>
      <c r="AU112" s="20" t="s">
        <v>76</v>
      </c>
    </row>
    <row r="113" s="2" customFormat="1">
      <c r="A113" s="41"/>
      <c r="B113" s="42"/>
      <c r="C113" s="43"/>
      <c r="D113" s="222" t="s">
        <v>217</v>
      </c>
      <c r="E113" s="43"/>
      <c r="F113" s="227" t="s">
        <v>599</v>
      </c>
      <c r="G113" s="43"/>
      <c r="H113" s="43"/>
      <c r="I113" s="224"/>
      <c r="J113" s="43"/>
      <c r="K113" s="43"/>
      <c r="L113" s="47"/>
      <c r="M113" s="225"/>
      <c r="N113" s="226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217</v>
      </c>
      <c r="AU113" s="20" t="s">
        <v>76</v>
      </c>
    </row>
    <row r="114" s="2" customFormat="1" ht="24.15" customHeight="1">
      <c r="A114" s="41"/>
      <c r="B114" s="42"/>
      <c r="C114" s="209" t="s">
        <v>207</v>
      </c>
      <c r="D114" s="209" t="s">
        <v>155</v>
      </c>
      <c r="E114" s="210" t="s">
        <v>660</v>
      </c>
      <c r="F114" s="211" t="s">
        <v>661</v>
      </c>
      <c r="G114" s="212" t="s">
        <v>200</v>
      </c>
      <c r="H114" s="213">
        <v>0.5</v>
      </c>
      <c r="I114" s="214"/>
      <c r="J114" s="215">
        <f>ROUND(I114*H114,2)</f>
        <v>0</v>
      </c>
      <c r="K114" s="211" t="s">
        <v>381</v>
      </c>
      <c r="L114" s="47"/>
      <c r="M114" s="216" t="s">
        <v>19</v>
      </c>
      <c r="N114" s="217" t="s">
        <v>40</v>
      </c>
      <c r="O114" s="87"/>
      <c r="P114" s="218">
        <f>O114*H114</f>
        <v>0</v>
      </c>
      <c r="Q114" s="218">
        <v>0</v>
      </c>
      <c r="R114" s="218">
        <f>Q114*H114</f>
        <v>0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160</v>
      </c>
      <c r="AT114" s="220" t="s">
        <v>155</v>
      </c>
      <c r="AU114" s="220" t="s">
        <v>76</v>
      </c>
      <c r="AY114" s="20" t="s">
        <v>154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76</v>
      </c>
      <c r="BK114" s="221">
        <f>ROUND(I114*H114,2)</f>
        <v>0</v>
      </c>
      <c r="BL114" s="20" t="s">
        <v>160</v>
      </c>
      <c r="BM114" s="220" t="s">
        <v>921</v>
      </c>
    </row>
    <row r="115" s="2" customFormat="1">
      <c r="A115" s="41"/>
      <c r="B115" s="42"/>
      <c r="C115" s="43"/>
      <c r="D115" s="222" t="s">
        <v>162</v>
      </c>
      <c r="E115" s="43"/>
      <c r="F115" s="223" t="s">
        <v>661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162</v>
      </c>
      <c r="AU115" s="20" t="s">
        <v>76</v>
      </c>
    </row>
    <row r="116" s="2" customFormat="1">
      <c r="A116" s="41"/>
      <c r="B116" s="42"/>
      <c r="C116" s="43"/>
      <c r="D116" s="222" t="s">
        <v>217</v>
      </c>
      <c r="E116" s="43"/>
      <c r="F116" s="227" t="s">
        <v>663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217</v>
      </c>
      <c r="AU116" s="20" t="s">
        <v>76</v>
      </c>
    </row>
    <row r="117" s="2" customFormat="1" ht="16.5" customHeight="1">
      <c r="A117" s="41"/>
      <c r="B117" s="42"/>
      <c r="C117" s="209" t="s">
        <v>203</v>
      </c>
      <c r="D117" s="209" t="s">
        <v>155</v>
      </c>
      <c r="E117" s="210" t="s">
        <v>922</v>
      </c>
      <c r="F117" s="211" t="s">
        <v>923</v>
      </c>
      <c r="G117" s="212" t="s">
        <v>194</v>
      </c>
      <c r="H117" s="213">
        <v>13</v>
      </c>
      <c r="I117" s="214"/>
      <c r="J117" s="215">
        <f>ROUND(I117*H117,2)</f>
        <v>0</v>
      </c>
      <c r="K117" s="211" t="s">
        <v>381</v>
      </c>
      <c r="L117" s="47"/>
      <c r="M117" s="216" t="s">
        <v>19</v>
      </c>
      <c r="N117" s="217" t="s">
        <v>40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160</v>
      </c>
      <c r="AT117" s="220" t="s">
        <v>155</v>
      </c>
      <c r="AU117" s="220" t="s">
        <v>76</v>
      </c>
      <c r="AY117" s="20" t="s">
        <v>154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76</v>
      </c>
      <c r="BK117" s="221">
        <f>ROUND(I117*H117,2)</f>
        <v>0</v>
      </c>
      <c r="BL117" s="20" t="s">
        <v>160</v>
      </c>
      <c r="BM117" s="220" t="s">
        <v>924</v>
      </c>
    </row>
    <row r="118" s="2" customFormat="1">
      <c r="A118" s="41"/>
      <c r="B118" s="42"/>
      <c r="C118" s="43"/>
      <c r="D118" s="222" t="s">
        <v>162</v>
      </c>
      <c r="E118" s="43"/>
      <c r="F118" s="223" t="s">
        <v>923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162</v>
      </c>
      <c r="AU118" s="20" t="s">
        <v>76</v>
      </c>
    </row>
    <row r="119" s="2" customFormat="1">
      <c r="A119" s="41"/>
      <c r="B119" s="42"/>
      <c r="C119" s="43"/>
      <c r="D119" s="222" t="s">
        <v>217</v>
      </c>
      <c r="E119" s="43"/>
      <c r="F119" s="227" t="s">
        <v>427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217</v>
      </c>
      <c r="AU119" s="20" t="s">
        <v>76</v>
      </c>
    </row>
    <row r="120" s="2" customFormat="1" ht="16.5" customHeight="1">
      <c r="A120" s="41"/>
      <c r="B120" s="42"/>
      <c r="C120" s="209" t="s">
        <v>219</v>
      </c>
      <c r="D120" s="209" t="s">
        <v>155</v>
      </c>
      <c r="E120" s="210" t="s">
        <v>925</v>
      </c>
      <c r="F120" s="211" t="s">
        <v>926</v>
      </c>
      <c r="G120" s="212" t="s">
        <v>194</v>
      </c>
      <c r="H120" s="213">
        <v>13</v>
      </c>
      <c r="I120" s="214"/>
      <c r="J120" s="215">
        <f>ROUND(I120*H120,2)</f>
        <v>0</v>
      </c>
      <c r="K120" s="211" t="s">
        <v>381</v>
      </c>
      <c r="L120" s="47"/>
      <c r="M120" s="216" t="s">
        <v>19</v>
      </c>
      <c r="N120" s="217" t="s">
        <v>40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160</v>
      </c>
      <c r="AT120" s="220" t="s">
        <v>155</v>
      </c>
      <c r="AU120" s="220" t="s">
        <v>76</v>
      </c>
      <c r="AY120" s="20" t="s">
        <v>154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76</v>
      </c>
      <c r="BK120" s="221">
        <f>ROUND(I120*H120,2)</f>
        <v>0</v>
      </c>
      <c r="BL120" s="20" t="s">
        <v>160</v>
      </c>
      <c r="BM120" s="220" t="s">
        <v>927</v>
      </c>
    </row>
    <row r="121" s="2" customFormat="1">
      <c r="A121" s="41"/>
      <c r="B121" s="42"/>
      <c r="C121" s="43"/>
      <c r="D121" s="222" t="s">
        <v>162</v>
      </c>
      <c r="E121" s="43"/>
      <c r="F121" s="223" t="s">
        <v>926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162</v>
      </c>
      <c r="AU121" s="20" t="s">
        <v>76</v>
      </c>
    </row>
    <row r="122" s="2" customFormat="1">
      <c r="A122" s="41"/>
      <c r="B122" s="42"/>
      <c r="C122" s="43"/>
      <c r="D122" s="222" t="s">
        <v>217</v>
      </c>
      <c r="E122" s="43"/>
      <c r="F122" s="227" t="s">
        <v>427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217</v>
      </c>
      <c r="AU122" s="20" t="s">
        <v>76</v>
      </c>
    </row>
    <row r="123" s="2" customFormat="1" ht="16.5" customHeight="1">
      <c r="A123" s="41"/>
      <c r="B123" s="42"/>
      <c r="C123" s="209" t="s">
        <v>8</v>
      </c>
      <c r="D123" s="209" t="s">
        <v>155</v>
      </c>
      <c r="E123" s="210" t="s">
        <v>928</v>
      </c>
      <c r="F123" s="211" t="s">
        <v>929</v>
      </c>
      <c r="G123" s="212" t="s">
        <v>194</v>
      </c>
      <c r="H123" s="213">
        <v>3</v>
      </c>
      <c r="I123" s="214"/>
      <c r="J123" s="215">
        <f>ROUND(I123*H123,2)</f>
        <v>0</v>
      </c>
      <c r="K123" s="211" t="s">
        <v>381</v>
      </c>
      <c r="L123" s="47"/>
      <c r="M123" s="216" t="s">
        <v>19</v>
      </c>
      <c r="N123" s="217" t="s">
        <v>40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160</v>
      </c>
      <c r="AT123" s="220" t="s">
        <v>155</v>
      </c>
      <c r="AU123" s="220" t="s">
        <v>76</v>
      </c>
      <c r="AY123" s="20" t="s">
        <v>154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76</v>
      </c>
      <c r="BK123" s="221">
        <f>ROUND(I123*H123,2)</f>
        <v>0</v>
      </c>
      <c r="BL123" s="20" t="s">
        <v>160</v>
      </c>
      <c r="BM123" s="220" t="s">
        <v>930</v>
      </c>
    </row>
    <row r="124" s="2" customFormat="1">
      <c r="A124" s="41"/>
      <c r="B124" s="42"/>
      <c r="C124" s="43"/>
      <c r="D124" s="222" t="s">
        <v>162</v>
      </c>
      <c r="E124" s="43"/>
      <c r="F124" s="223" t="s">
        <v>929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162</v>
      </c>
      <c r="AU124" s="20" t="s">
        <v>76</v>
      </c>
    </row>
    <row r="125" s="2" customFormat="1">
      <c r="A125" s="41"/>
      <c r="B125" s="42"/>
      <c r="C125" s="43"/>
      <c r="D125" s="222" t="s">
        <v>217</v>
      </c>
      <c r="E125" s="43"/>
      <c r="F125" s="227" t="s">
        <v>427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217</v>
      </c>
      <c r="AU125" s="20" t="s">
        <v>76</v>
      </c>
    </row>
    <row r="126" s="2" customFormat="1" ht="16.5" customHeight="1">
      <c r="A126" s="41"/>
      <c r="B126" s="42"/>
      <c r="C126" s="209" t="s">
        <v>231</v>
      </c>
      <c r="D126" s="209" t="s">
        <v>155</v>
      </c>
      <c r="E126" s="210" t="s">
        <v>931</v>
      </c>
      <c r="F126" s="211" t="s">
        <v>932</v>
      </c>
      <c r="G126" s="212" t="s">
        <v>194</v>
      </c>
      <c r="H126" s="213">
        <v>3</v>
      </c>
      <c r="I126" s="214"/>
      <c r="J126" s="215">
        <f>ROUND(I126*H126,2)</f>
        <v>0</v>
      </c>
      <c r="K126" s="211" t="s">
        <v>381</v>
      </c>
      <c r="L126" s="47"/>
      <c r="M126" s="216" t="s">
        <v>19</v>
      </c>
      <c r="N126" s="217" t="s">
        <v>40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160</v>
      </c>
      <c r="AT126" s="220" t="s">
        <v>155</v>
      </c>
      <c r="AU126" s="220" t="s">
        <v>76</v>
      </c>
      <c r="AY126" s="20" t="s">
        <v>154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160</v>
      </c>
      <c r="BM126" s="220" t="s">
        <v>933</v>
      </c>
    </row>
    <row r="127" s="2" customFormat="1">
      <c r="A127" s="41"/>
      <c r="B127" s="42"/>
      <c r="C127" s="43"/>
      <c r="D127" s="222" t="s">
        <v>162</v>
      </c>
      <c r="E127" s="43"/>
      <c r="F127" s="223" t="s">
        <v>932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162</v>
      </c>
      <c r="AU127" s="20" t="s">
        <v>76</v>
      </c>
    </row>
    <row r="128" s="2" customFormat="1">
      <c r="A128" s="41"/>
      <c r="B128" s="42"/>
      <c r="C128" s="43"/>
      <c r="D128" s="222" t="s">
        <v>217</v>
      </c>
      <c r="E128" s="43"/>
      <c r="F128" s="227" t="s">
        <v>431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217</v>
      </c>
      <c r="AU128" s="20" t="s">
        <v>76</v>
      </c>
    </row>
    <row r="129" s="2" customFormat="1" ht="16.5" customHeight="1">
      <c r="A129" s="41"/>
      <c r="B129" s="42"/>
      <c r="C129" s="209" t="s">
        <v>191</v>
      </c>
      <c r="D129" s="209" t="s">
        <v>155</v>
      </c>
      <c r="E129" s="210" t="s">
        <v>934</v>
      </c>
      <c r="F129" s="211" t="s">
        <v>935</v>
      </c>
      <c r="G129" s="212" t="s">
        <v>194</v>
      </c>
      <c r="H129" s="213">
        <v>1</v>
      </c>
      <c r="I129" s="214"/>
      <c r="J129" s="215">
        <f>ROUND(I129*H129,2)</f>
        <v>0</v>
      </c>
      <c r="K129" s="211" t="s">
        <v>381</v>
      </c>
      <c r="L129" s="47"/>
      <c r="M129" s="216" t="s">
        <v>19</v>
      </c>
      <c r="N129" s="217" t="s">
        <v>40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160</v>
      </c>
      <c r="AT129" s="220" t="s">
        <v>155</v>
      </c>
      <c r="AU129" s="220" t="s">
        <v>76</v>
      </c>
      <c r="AY129" s="20" t="s">
        <v>154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76</v>
      </c>
      <c r="BK129" s="221">
        <f>ROUND(I129*H129,2)</f>
        <v>0</v>
      </c>
      <c r="BL129" s="20" t="s">
        <v>160</v>
      </c>
      <c r="BM129" s="220" t="s">
        <v>936</v>
      </c>
    </row>
    <row r="130" s="2" customFormat="1">
      <c r="A130" s="41"/>
      <c r="B130" s="42"/>
      <c r="C130" s="43"/>
      <c r="D130" s="222" t="s">
        <v>162</v>
      </c>
      <c r="E130" s="43"/>
      <c r="F130" s="223" t="s">
        <v>935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162</v>
      </c>
      <c r="AU130" s="20" t="s">
        <v>76</v>
      </c>
    </row>
    <row r="131" s="2" customFormat="1">
      <c r="A131" s="41"/>
      <c r="B131" s="42"/>
      <c r="C131" s="43"/>
      <c r="D131" s="222" t="s">
        <v>217</v>
      </c>
      <c r="E131" s="43"/>
      <c r="F131" s="227" t="s">
        <v>427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217</v>
      </c>
      <c r="AU131" s="20" t="s">
        <v>76</v>
      </c>
    </row>
    <row r="132" s="2" customFormat="1" ht="16.5" customHeight="1">
      <c r="A132" s="41"/>
      <c r="B132" s="42"/>
      <c r="C132" s="209" t="s">
        <v>212</v>
      </c>
      <c r="D132" s="209" t="s">
        <v>155</v>
      </c>
      <c r="E132" s="210" t="s">
        <v>937</v>
      </c>
      <c r="F132" s="211" t="s">
        <v>938</v>
      </c>
      <c r="G132" s="212" t="s">
        <v>194</v>
      </c>
      <c r="H132" s="213">
        <v>1</v>
      </c>
      <c r="I132" s="214"/>
      <c r="J132" s="215">
        <f>ROUND(I132*H132,2)</f>
        <v>0</v>
      </c>
      <c r="K132" s="211" t="s">
        <v>381</v>
      </c>
      <c r="L132" s="47"/>
      <c r="M132" s="216" t="s">
        <v>19</v>
      </c>
      <c r="N132" s="217" t="s">
        <v>40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160</v>
      </c>
      <c r="AT132" s="220" t="s">
        <v>155</v>
      </c>
      <c r="AU132" s="220" t="s">
        <v>76</v>
      </c>
      <c r="AY132" s="20" t="s">
        <v>154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76</v>
      </c>
      <c r="BK132" s="221">
        <f>ROUND(I132*H132,2)</f>
        <v>0</v>
      </c>
      <c r="BL132" s="20" t="s">
        <v>160</v>
      </c>
      <c r="BM132" s="220" t="s">
        <v>939</v>
      </c>
    </row>
    <row r="133" s="2" customFormat="1">
      <c r="A133" s="41"/>
      <c r="B133" s="42"/>
      <c r="C133" s="43"/>
      <c r="D133" s="222" t="s">
        <v>162</v>
      </c>
      <c r="E133" s="43"/>
      <c r="F133" s="223" t="s">
        <v>938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162</v>
      </c>
      <c r="AU133" s="20" t="s">
        <v>76</v>
      </c>
    </row>
    <row r="134" s="2" customFormat="1">
      <c r="A134" s="41"/>
      <c r="B134" s="42"/>
      <c r="C134" s="43"/>
      <c r="D134" s="222" t="s">
        <v>217</v>
      </c>
      <c r="E134" s="43"/>
      <c r="F134" s="227" t="s">
        <v>427</v>
      </c>
      <c r="G134" s="43"/>
      <c r="H134" s="43"/>
      <c r="I134" s="224"/>
      <c r="J134" s="43"/>
      <c r="K134" s="43"/>
      <c r="L134" s="47"/>
      <c r="M134" s="225"/>
      <c r="N134" s="226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217</v>
      </c>
      <c r="AU134" s="20" t="s">
        <v>76</v>
      </c>
    </row>
    <row r="135" s="2" customFormat="1" ht="16.5" customHeight="1">
      <c r="A135" s="41"/>
      <c r="B135" s="42"/>
      <c r="C135" s="209" t="s">
        <v>223</v>
      </c>
      <c r="D135" s="209" t="s">
        <v>155</v>
      </c>
      <c r="E135" s="210" t="s">
        <v>940</v>
      </c>
      <c r="F135" s="211" t="s">
        <v>941</v>
      </c>
      <c r="G135" s="212" t="s">
        <v>194</v>
      </c>
      <c r="H135" s="213">
        <v>1</v>
      </c>
      <c r="I135" s="214"/>
      <c r="J135" s="215">
        <f>ROUND(I135*H135,2)</f>
        <v>0</v>
      </c>
      <c r="K135" s="211" t="s">
        <v>381</v>
      </c>
      <c r="L135" s="47"/>
      <c r="M135" s="216" t="s">
        <v>19</v>
      </c>
      <c r="N135" s="217" t="s">
        <v>40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0" t="s">
        <v>160</v>
      </c>
      <c r="AT135" s="220" t="s">
        <v>155</v>
      </c>
      <c r="AU135" s="220" t="s">
        <v>76</v>
      </c>
      <c r="AY135" s="20" t="s">
        <v>154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20" t="s">
        <v>76</v>
      </c>
      <c r="BK135" s="221">
        <f>ROUND(I135*H135,2)</f>
        <v>0</v>
      </c>
      <c r="BL135" s="20" t="s">
        <v>160</v>
      </c>
      <c r="BM135" s="220" t="s">
        <v>942</v>
      </c>
    </row>
    <row r="136" s="2" customFormat="1">
      <c r="A136" s="41"/>
      <c r="B136" s="42"/>
      <c r="C136" s="43"/>
      <c r="D136" s="222" t="s">
        <v>162</v>
      </c>
      <c r="E136" s="43"/>
      <c r="F136" s="223" t="s">
        <v>941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162</v>
      </c>
      <c r="AU136" s="20" t="s">
        <v>76</v>
      </c>
    </row>
    <row r="137" s="2" customFormat="1">
      <c r="A137" s="41"/>
      <c r="B137" s="42"/>
      <c r="C137" s="43"/>
      <c r="D137" s="222" t="s">
        <v>217</v>
      </c>
      <c r="E137" s="43"/>
      <c r="F137" s="227" t="s">
        <v>427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217</v>
      </c>
      <c r="AU137" s="20" t="s">
        <v>76</v>
      </c>
    </row>
    <row r="138" s="2" customFormat="1" ht="16.5" customHeight="1">
      <c r="A138" s="41"/>
      <c r="B138" s="42"/>
      <c r="C138" s="209" t="s">
        <v>241</v>
      </c>
      <c r="D138" s="209" t="s">
        <v>155</v>
      </c>
      <c r="E138" s="210" t="s">
        <v>943</v>
      </c>
      <c r="F138" s="211" t="s">
        <v>944</v>
      </c>
      <c r="G138" s="212" t="s">
        <v>194</v>
      </c>
      <c r="H138" s="213">
        <v>1</v>
      </c>
      <c r="I138" s="214"/>
      <c r="J138" s="215">
        <f>ROUND(I138*H138,2)</f>
        <v>0</v>
      </c>
      <c r="K138" s="211" t="s">
        <v>381</v>
      </c>
      <c r="L138" s="47"/>
      <c r="M138" s="216" t="s">
        <v>19</v>
      </c>
      <c r="N138" s="217" t="s">
        <v>40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160</v>
      </c>
      <c r="AT138" s="220" t="s">
        <v>155</v>
      </c>
      <c r="AU138" s="220" t="s">
        <v>76</v>
      </c>
      <c r="AY138" s="20" t="s">
        <v>154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76</v>
      </c>
      <c r="BK138" s="221">
        <f>ROUND(I138*H138,2)</f>
        <v>0</v>
      </c>
      <c r="BL138" s="20" t="s">
        <v>160</v>
      </c>
      <c r="BM138" s="220" t="s">
        <v>945</v>
      </c>
    </row>
    <row r="139" s="2" customFormat="1">
      <c r="A139" s="41"/>
      <c r="B139" s="42"/>
      <c r="C139" s="43"/>
      <c r="D139" s="222" t="s">
        <v>162</v>
      </c>
      <c r="E139" s="43"/>
      <c r="F139" s="223" t="s">
        <v>944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162</v>
      </c>
      <c r="AU139" s="20" t="s">
        <v>76</v>
      </c>
    </row>
    <row r="140" s="2" customFormat="1">
      <c r="A140" s="41"/>
      <c r="B140" s="42"/>
      <c r="C140" s="43"/>
      <c r="D140" s="222" t="s">
        <v>217</v>
      </c>
      <c r="E140" s="43"/>
      <c r="F140" s="227" t="s">
        <v>431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217</v>
      </c>
      <c r="AU140" s="20" t="s">
        <v>76</v>
      </c>
    </row>
    <row r="141" s="2" customFormat="1" ht="16.5" customHeight="1">
      <c r="A141" s="41"/>
      <c r="B141" s="42"/>
      <c r="C141" s="209" t="s">
        <v>236</v>
      </c>
      <c r="D141" s="209" t="s">
        <v>155</v>
      </c>
      <c r="E141" s="210" t="s">
        <v>946</v>
      </c>
      <c r="F141" s="211" t="s">
        <v>947</v>
      </c>
      <c r="G141" s="212" t="s">
        <v>194</v>
      </c>
      <c r="H141" s="213">
        <v>1</v>
      </c>
      <c r="I141" s="214"/>
      <c r="J141" s="215">
        <f>ROUND(I141*H141,2)</f>
        <v>0</v>
      </c>
      <c r="K141" s="211" t="s">
        <v>381</v>
      </c>
      <c r="L141" s="47"/>
      <c r="M141" s="216" t="s">
        <v>19</v>
      </c>
      <c r="N141" s="217" t="s">
        <v>40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0" t="s">
        <v>160</v>
      </c>
      <c r="AT141" s="220" t="s">
        <v>155</v>
      </c>
      <c r="AU141" s="220" t="s">
        <v>76</v>
      </c>
      <c r="AY141" s="20" t="s">
        <v>154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20" t="s">
        <v>76</v>
      </c>
      <c r="BK141" s="221">
        <f>ROUND(I141*H141,2)</f>
        <v>0</v>
      </c>
      <c r="BL141" s="20" t="s">
        <v>160</v>
      </c>
      <c r="BM141" s="220" t="s">
        <v>948</v>
      </c>
    </row>
    <row r="142" s="2" customFormat="1">
      <c r="A142" s="41"/>
      <c r="B142" s="42"/>
      <c r="C142" s="43"/>
      <c r="D142" s="222" t="s">
        <v>162</v>
      </c>
      <c r="E142" s="43"/>
      <c r="F142" s="223" t="s">
        <v>947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162</v>
      </c>
      <c r="AU142" s="20" t="s">
        <v>76</v>
      </c>
    </row>
    <row r="143" s="2" customFormat="1">
      <c r="A143" s="41"/>
      <c r="B143" s="42"/>
      <c r="C143" s="43"/>
      <c r="D143" s="222" t="s">
        <v>217</v>
      </c>
      <c r="E143" s="43"/>
      <c r="F143" s="227" t="s">
        <v>834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217</v>
      </c>
      <c r="AU143" s="20" t="s">
        <v>76</v>
      </c>
    </row>
    <row r="144" s="2" customFormat="1" ht="16.5" customHeight="1">
      <c r="A144" s="41"/>
      <c r="B144" s="42"/>
      <c r="C144" s="209" t="s">
        <v>247</v>
      </c>
      <c r="D144" s="209" t="s">
        <v>155</v>
      </c>
      <c r="E144" s="210" t="s">
        <v>949</v>
      </c>
      <c r="F144" s="211" t="s">
        <v>950</v>
      </c>
      <c r="G144" s="212" t="s">
        <v>194</v>
      </c>
      <c r="H144" s="213">
        <v>1</v>
      </c>
      <c r="I144" s="214"/>
      <c r="J144" s="215">
        <f>ROUND(I144*H144,2)</f>
        <v>0</v>
      </c>
      <c r="K144" s="211" t="s">
        <v>381</v>
      </c>
      <c r="L144" s="47"/>
      <c r="M144" s="216" t="s">
        <v>19</v>
      </c>
      <c r="N144" s="217" t="s">
        <v>40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160</v>
      </c>
      <c r="AT144" s="220" t="s">
        <v>155</v>
      </c>
      <c r="AU144" s="220" t="s">
        <v>76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76</v>
      </c>
      <c r="BK144" s="221">
        <f>ROUND(I144*H144,2)</f>
        <v>0</v>
      </c>
      <c r="BL144" s="20" t="s">
        <v>160</v>
      </c>
      <c r="BM144" s="220" t="s">
        <v>951</v>
      </c>
    </row>
    <row r="145" s="2" customFormat="1">
      <c r="A145" s="41"/>
      <c r="B145" s="42"/>
      <c r="C145" s="43"/>
      <c r="D145" s="222" t="s">
        <v>162</v>
      </c>
      <c r="E145" s="43"/>
      <c r="F145" s="223" t="s">
        <v>950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162</v>
      </c>
      <c r="AU145" s="20" t="s">
        <v>76</v>
      </c>
    </row>
    <row r="146" s="2" customFormat="1">
      <c r="A146" s="41"/>
      <c r="B146" s="42"/>
      <c r="C146" s="43"/>
      <c r="D146" s="222" t="s">
        <v>217</v>
      </c>
      <c r="E146" s="43"/>
      <c r="F146" s="227" t="s">
        <v>427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217</v>
      </c>
      <c r="AU146" s="20" t="s">
        <v>76</v>
      </c>
    </row>
    <row r="147" s="2" customFormat="1" ht="16.5" customHeight="1">
      <c r="A147" s="41"/>
      <c r="B147" s="42"/>
      <c r="C147" s="209" t="s">
        <v>251</v>
      </c>
      <c r="D147" s="209" t="s">
        <v>155</v>
      </c>
      <c r="E147" s="210" t="s">
        <v>952</v>
      </c>
      <c r="F147" s="211" t="s">
        <v>953</v>
      </c>
      <c r="G147" s="212" t="s">
        <v>194</v>
      </c>
      <c r="H147" s="213">
        <v>1</v>
      </c>
      <c r="I147" s="214"/>
      <c r="J147" s="215">
        <f>ROUND(I147*H147,2)</f>
        <v>0</v>
      </c>
      <c r="K147" s="211" t="s">
        <v>381</v>
      </c>
      <c r="L147" s="47"/>
      <c r="M147" s="216" t="s">
        <v>19</v>
      </c>
      <c r="N147" s="217" t="s">
        <v>40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160</v>
      </c>
      <c r="AT147" s="220" t="s">
        <v>155</v>
      </c>
      <c r="AU147" s="220" t="s">
        <v>76</v>
      </c>
      <c r="AY147" s="20" t="s">
        <v>154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20" t="s">
        <v>76</v>
      </c>
      <c r="BK147" s="221">
        <f>ROUND(I147*H147,2)</f>
        <v>0</v>
      </c>
      <c r="BL147" s="20" t="s">
        <v>160</v>
      </c>
      <c r="BM147" s="220" t="s">
        <v>954</v>
      </c>
    </row>
    <row r="148" s="2" customFormat="1">
      <c r="A148" s="41"/>
      <c r="B148" s="42"/>
      <c r="C148" s="43"/>
      <c r="D148" s="222" t="s">
        <v>162</v>
      </c>
      <c r="E148" s="43"/>
      <c r="F148" s="223" t="s">
        <v>953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162</v>
      </c>
      <c r="AU148" s="20" t="s">
        <v>76</v>
      </c>
    </row>
    <row r="149" s="2" customFormat="1">
      <c r="A149" s="41"/>
      <c r="B149" s="42"/>
      <c r="C149" s="43"/>
      <c r="D149" s="222" t="s">
        <v>217</v>
      </c>
      <c r="E149" s="43"/>
      <c r="F149" s="227" t="s">
        <v>431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217</v>
      </c>
      <c r="AU149" s="20" t="s">
        <v>76</v>
      </c>
    </row>
    <row r="150" s="2" customFormat="1" ht="16.5" customHeight="1">
      <c r="A150" s="41"/>
      <c r="B150" s="42"/>
      <c r="C150" s="209" t="s">
        <v>7</v>
      </c>
      <c r="D150" s="209" t="s">
        <v>155</v>
      </c>
      <c r="E150" s="210" t="s">
        <v>955</v>
      </c>
      <c r="F150" s="211" t="s">
        <v>956</v>
      </c>
      <c r="G150" s="212" t="s">
        <v>194</v>
      </c>
      <c r="H150" s="213">
        <v>1</v>
      </c>
      <c r="I150" s="214"/>
      <c r="J150" s="215">
        <f>ROUND(I150*H150,2)</f>
        <v>0</v>
      </c>
      <c r="K150" s="211" t="s">
        <v>381</v>
      </c>
      <c r="L150" s="47"/>
      <c r="M150" s="216" t="s">
        <v>19</v>
      </c>
      <c r="N150" s="217" t="s">
        <v>40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160</v>
      </c>
      <c r="AT150" s="220" t="s">
        <v>155</v>
      </c>
      <c r="AU150" s="220" t="s">
        <v>76</v>
      </c>
      <c r="AY150" s="20" t="s">
        <v>154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76</v>
      </c>
      <c r="BK150" s="221">
        <f>ROUND(I150*H150,2)</f>
        <v>0</v>
      </c>
      <c r="BL150" s="20" t="s">
        <v>160</v>
      </c>
      <c r="BM150" s="220" t="s">
        <v>957</v>
      </c>
    </row>
    <row r="151" s="2" customFormat="1">
      <c r="A151" s="41"/>
      <c r="B151" s="42"/>
      <c r="C151" s="43"/>
      <c r="D151" s="222" t="s">
        <v>162</v>
      </c>
      <c r="E151" s="43"/>
      <c r="F151" s="223" t="s">
        <v>956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162</v>
      </c>
      <c r="AU151" s="20" t="s">
        <v>76</v>
      </c>
    </row>
    <row r="152" s="2" customFormat="1">
      <c r="A152" s="41"/>
      <c r="B152" s="42"/>
      <c r="C152" s="43"/>
      <c r="D152" s="222" t="s">
        <v>217</v>
      </c>
      <c r="E152" s="43"/>
      <c r="F152" s="227" t="s">
        <v>834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217</v>
      </c>
      <c r="AU152" s="20" t="s">
        <v>76</v>
      </c>
    </row>
    <row r="153" s="2" customFormat="1" ht="16.5" customHeight="1">
      <c r="A153" s="41"/>
      <c r="B153" s="42"/>
      <c r="C153" s="209" t="s">
        <v>254</v>
      </c>
      <c r="D153" s="209" t="s">
        <v>155</v>
      </c>
      <c r="E153" s="210" t="s">
        <v>958</v>
      </c>
      <c r="F153" s="211" t="s">
        <v>959</v>
      </c>
      <c r="G153" s="212" t="s">
        <v>194</v>
      </c>
      <c r="H153" s="213">
        <v>2</v>
      </c>
      <c r="I153" s="214"/>
      <c r="J153" s="215">
        <f>ROUND(I153*H153,2)</f>
        <v>0</v>
      </c>
      <c r="K153" s="211" t="s">
        <v>381</v>
      </c>
      <c r="L153" s="47"/>
      <c r="M153" s="216" t="s">
        <v>19</v>
      </c>
      <c r="N153" s="217" t="s">
        <v>40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160</v>
      </c>
      <c r="AT153" s="220" t="s">
        <v>155</v>
      </c>
      <c r="AU153" s="220" t="s">
        <v>76</v>
      </c>
      <c r="AY153" s="20" t="s">
        <v>154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76</v>
      </c>
      <c r="BK153" s="221">
        <f>ROUND(I153*H153,2)</f>
        <v>0</v>
      </c>
      <c r="BL153" s="20" t="s">
        <v>160</v>
      </c>
      <c r="BM153" s="220" t="s">
        <v>960</v>
      </c>
    </row>
    <row r="154" s="2" customFormat="1">
      <c r="A154" s="41"/>
      <c r="B154" s="42"/>
      <c r="C154" s="43"/>
      <c r="D154" s="222" t="s">
        <v>162</v>
      </c>
      <c r="E154" s="43"/>
      <c r="F154" s="223" t="s">
        <v>959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162</v>
      </c>
      <c r="AU154" s="20" t="s">
        <v>76</v>
      </c>
    </row>
    <row r="155" s="2" customFormat="1">
      <c r="A155" s="41"/>
      <c r="B155" s="42"/>
      <c r="C155" s="43"/>
      <c r="D155" s="222" t="s">
        <v>217</v>
      </c>
      <c r="E155" s="43"/>
      <c r="F155" s="227" t="s">
        <v>431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217</v>
      </c>
      <c r="AU155" s="20" t="s">
        <v>76</v>
      </c>
    </row>
    <row r="156" s="2" customFormat="1" ht="16.5" customHeight="1">
      <c r="A156" s="41"/>
      <c r="B156" s="42"/>
      <c r="C156" s="209" t="s">
        <v>286</v>
      </c>
      <c r="D156" s="209" t="s">
        <v>155</v>
      </c>
      <c r="E156" s="210" t="s">
        <v>961</v>
      </c>
      <c r="F156" s="211" t="s">
        <v>962</v>
      </c>
      <c r="G156" s="212" t="s">
        <v>194</v>
      </c>
      <c r="H156" s="213">
        <v>1</v>
      </c>
      <c r="I156" s="214"/>
      <c r="J156" s="215">
        <f>ROUND(I156*H156,2)</f>
        <v>0</v>
      </c>
      <c r="K156" s="211" t="s">
        <v>381</v>
      </c>
      <c r="L156" s="47"/>
      <c r="M156" s="216" t="s">
        <v>19</v>
      </c>
      <c r="N156" s="217" t="s">
        <v>40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160</v>
      </c>
      <c r="AT156" s="220" t="s">
        <v>155</v>
      </c>
      <c r="AU156" s="220" t="s">
        <v>76</v>
      </c>
      <c r="AY156" s="20" t="s">
        <v>154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76</v>
      </c>
      <c r="BK156" s="221">
        <f>ROUND(I156*H156,2)</f>
        <v>0</v>
      </c>
      <c r="BL156" s="20" t="s">
        <v>160</v>
      </c>
      <c r="BM156" s="220" t="s">
        <v>963</v>
      </c>
    </row>
    <row r="157" s="2" customFormat="1">
      <c r="A157" s="41"/>
      <c r="B157" s="42"/>
      <c r="C157" s="43"/>
      <c r="D157" s="222" t="s">
        <v>162</v>
      </c>
      <c r="E157" s="43"/>
      <c r="F157" s="223" t="s">
        <v>962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162</v>
      </c>
      <c r="AU157" s="20" t="s">
        <v>76</v>
      </c>
    </row>
    <row r="158" s="2" customFormat="1">
      <c r="A158" s="41"/>
      <c r="B158" s="42"/>
      <c r="C158" s="43"/>
      <c r="D158" s="222" t="s">
        <v>217</v>
      </c>
      <c r="E158" s="43"/>
      <c r="F158" s="227" t="s">
        <v>427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217</v>
      </c>
      <c r="AU158" s="20" t="s">
        <v>76</v>
      </c>
    </row>
    <row r="159" s="2" customFormat="1" ht="16.5" customHeight="1">
      <c r="A159" s="41"/>
      <c r="B159" s="42"/>
      <c r="C159" s="209" t="s">
        <v>291</v>
      </c>
      <c r="D159" s="209" t="s">
        <v>155</v>
      </c>
      <c r="E159" s="210" t="s">
        <v>964</v>
      </c>
      <c r="F159" s="211" t="s">
        <v>965</v>
      </c>
      <c r="G159" s="212" t="s">
        <v>194</v>
      </c>
      <c r="H159" s="213">
        <v>1</v>
      </c>
      <c r="I159" s="214"/>
      <c r="J159" s="215">
        <f>ROUND(I159*H159,2)</f>
        <v>0</v>
      </c>
      <c r="K159" s="211" t="s">
        <v>381</v>
      </c>
      <c r="L159" s="47"/>
      <c r="M159" s="216" t="s">
        <v>19</v>
      </c>
      <c r="N159" s="217" t="s">
        <v>40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160</v>
      </c>
      <c r="AT159" s="220" t="s">
        <v>155</v>
      </c>
      <c r="AU159" s="220" t="s">
        <v>76</v>
      </c>
      <c r="AY159" s="20" t="s">
        <v>154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76</v>
      </c>
      <c r="BK159" s="221">
        <f>ROUND(I159*H159,2)</f>
        <v>0</v>
      </c>
      <c r="BL159" s="20" t="s">
        <v>160</v>
      </c>
      <c r="BM159" s="220" t="s">
        <v>966</v>
      </c>
    </row>
    <row r="160" s="2" customFormat="1">
      <c r="A160" s="41"/>
      <c r="B160" s="42"/>
      <c r="C160" s="43"/>
      <c r="D160" s="222" t="s">
        <v>162</v>
      </c>
      <c r="E160" s="43"/>
      <c r="F160" s="223" t="s">
        <v>965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162</v>
      </c>
      <c r="AU160" s="20" t="s">
        <v>76</v>
      </c>
    </row>
    <row r="161" s="2" customFormat="1">
      <c r="A161" s="41"/>
      <c r="B161" s="42"/>
      <c r="C161" s="43"/>
      <c r="D161" s="222" t="s">
        <v>217</v>
      </c>
      <c r="E161" s="43"/>
      <c r="F161" s="227" t="s">
        <v>431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217</v>
      </c>
      <c r="AU161" s="20" t="s">
        <v>76</v>
      </c>
    </row>
    <row r="162" s="2" customFormat="1" ht="16.5" customHeight="1">
      <c r="A162" s="41"/>
      <c r="B162" s="42"/>
      <c r="C162" s="209" t="s">
        <v>296</v>
      </c>
      <c r="D162" s="209" t="s">
        <v>155</v>
      </c>
      <c r="E162" s="210" t="s">
        <v>967</v>
      </c>
      <c r="F162" s="211" t="s">
        <v>968</v>
      </c>
      <c r="G162" s="212" t="s">
        <v>194</v>
      </c>
      <c r="H162" s="213">
        <v>1</v>
      </c>
      <c r="I162" s="214"/>
      <c r="J162" s="215">
        <f>ROUND(I162*H162,2)</f>
        <v>0</v>
      </c>
      <c r="K162" s="211" t="s">
        <v>381</v>
      </c>
      <c r="L162" s="47"/>
      <c r="M162" s="216" t="s">
        <v>19</v>
      </c>
      <c r="N162" s="217" t="s">
        <v>40</v>
      </c>
      <c r="O162" s="87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0" t="s">
        <v>160</v>
      </c>
      <c r="AT162" s="220" t="s">
        <v>155</v>
      </c>
      <c r="AU162" s="220" t="s">
        <v>76</v>
      </c>
      <c r="AY162" s="20" t="s">
        <v>154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20" t="s">
        <v>76</v>
      </c>
      <c r="BK162" s="221">
        <f>ROUND(I162*H162,2)</f>
        <v>0</v>
      </c>
      <c r="BL162" s="20" t="s">
        <v>160</v>
      </c>
      <c r="BM162" s="220" t="s">
        <v>969</v>
      </c>
    </row>
    <row r="163" s="2" customFormat="1">
      <c r="A163" s="41"/>
      <c r="B163" s="42"/>
      <c r="C163" s="43"/>
      <c r="D163" s="222" t="s">
        <v>162</v>
      </c>
      <c r="E163" s="43"/>
      <c r="F163" s="223" t="s">
        <v>968</v>
      </c>
      <c r="G163" s="43"/>
      <c r="H163" s="43"/>
      <c r="I163" s="224"/>
      <c r="J163" s="43"/>
      <c r="K163" s="43"/>
      <c r="L163" s="47"/>
      <c r="M163" s="225"/>
      <c r="N163" s="226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162</v>
      </c>
      <c r="AU163" s="20" t="s">
        <v>76</v>
      </c>
    </row>
    <row r="164" s="2" customFormat="1">
      <c r="A164" s="41"/>
      <c r="B164" s="42"/>
      <c r="C164" s="43"/>
      <c r="D164" s="222" t="s">
        <v>217</v>
      </c>
      <c r="E164" s="43"/>
      <c r="F164" s="227" t="s">
        <v>834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217</v>
      </c>
      <c r="AU164" s="20" t="s">
        <v>76</v>
      </c>
    </row>
    <row r="165" s="2" customFormat="1" ht="16.5" customHeight="1">
      <c r="A165" s="41"/>
      <c r="B165" s="42"/>
      <c r="C165" s="209" t="s">
        <v>271</v>
      </c>
      <c r="D165" s="209" t="s">
        <v>155</v>
      </c>
      <c r="E165" s="210" t="s">
        <v>970</v>
      </c>
      <c r="F165" s="211" t="s">
        <v>971</v>
      </c>
      <c r="G165" s="212" t="s">
        <v>194</v>
      </c>
      <c r="H165" s="213">
        <v>1</v>
      </c>
      <c r="I165" s="214"/>
      <c r="J165" s="215">
        <f>ROUND(I165*H165,2)</f>
        <v>0</v>
      </c>
      <c r="K165" s="211" t="s">
        <v>381</v>
      </c>
      <c r="L165" s="47"/>
      <c r="M165" s="216" t="s">
        <v>19</v>
      </c>
      <c r="N165" s="217" t="s">
        <v>40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160</v>
      </c>
      <c r="AT165" s="220" t="s">
        <v>155</v>
      </c>
      <c r="AU165" s="220" t="s">
        <v>76</v>
      </c>
      <c r="AY165" s="20" t="s">
        <v>154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76</v>
      </c>
      <c r="BK165" s="221">
        <f>ROUND(I165*H165,2)</f>
        <v>0</v>
      </c>
      <c r="BL165" s="20" t="s">
        <v>160</v>
      </c>
      <c r="BM165" s="220" t="s">
        <v>972</v>
      </c>
    </row>
    <row r="166" s="2" customFormat="1">
      <c r="A166" s="41"/>
      <c r="B166" s="42"/>
      <c r="C166" s="43"/>
      <c r="D166" s="222" t="s">
        <v>162</v>
      </c>
      <c r="E166" s="43"/>
      <c r="F166" s="223" t="s">
        <v>971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162</v>
      </c>
      <c r="AU166" s="20" t="s">
        <v>76</v>
      </c>
    </row>
    <row r="167" s="2" customFormat="1">
      <c r="A167" s="41"/>
      <c r="B167" s="42"/>
      <c r="C167" s="43"/>
      <c r="D167" s="222" t="s">
        <v>217</v>
      </c>
      <c r="E167" s="43"/>
      <c r="F167" s="227" t="s">
        <v>431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217</v>
      </c>
      <c r="AU167" s="20" t="s">
        <v>76</v>
      </c>
    </row>
    <row r="168" s="2" customFormat="1" ht="16.5" customHeight="1">
      <c r="A168" s="41"/>
      <c r="B168" s="42"/>
      <c r="C168" s="209" t="s">
        <v>276</v>
      </c>
      <c r="D168" s="209" t="s">
        <v>155</v>
      </c>
      <c r="E168" s="210" t="s">
        <v>973</v>
      </c>
      <c r="F168" s="211" t="s">
        <v>974</v>
      </c>
      <c r="G168" s="212" t="s">
        <v>194</v>
      </c>
      <c r="H168" s="213">
        <v>1</v>
      </c>
      <c r="I168" s="214"/>
      <c r="J168" s="215">
        <f>ROUND(I168*H168,2)</f>
        <v>0</v>
      </c>
      <c r="K168" s="211" t="s">
        <v>381</v>
      </c>
      <c r="L168" s="47"/>
      <c r="M168" s="216" t="s">
        <v>19</v>
      </c>
      <c r="N168" s="217" t="s">
        <v>40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0" t="s">
        <v>160</v>
      </c>
      <c r="AT168" s="220" t="s">
        <v>155</v>
      </c>
      <c r="AU168" s="220" t="s">
        <v>76</v>
      </c>
      <c r="AY168" s="20" t="s">
        <v>154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20" t="s">
        <v>76</v>
      </c>
      <c r="BK168" s="221">
        <f>ROUND(I168*H168,2)</f>
        <v>0</v>
      </c>
      <c r="BL168" s="20" t="s">
        <v>160</v>
      </c>
      <c r="BM168" s="220" t="s">
        <v>975</v>
      </c>
    </row>
    <row r="169" s="2" customFormat="1">
      <c r="A169" s="41"/>
      <c r="B169" s="42"/>
      <c r="C169" s="43"/>
      <c r="D169" s="222" t="s">
        <v>162</v>
      </c>
      <c r="E169" s="43"/>
      <c r="F169" s="223" t="s">
        <v>974</v>
      </c>
      <c r="G169" s="43"/>
      <c r="H169" s="43"/>
      <c r="I169" s="224"/>
      <c r="J169" s="43"/>
      <c r="K169" s="43"/>
      <c r="L169" s="47"/>
      <c r="M169" s="225"/>
      <c r="N169" s="226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162</v>
      </c>
      <c r="AU169" s="20" t="s">
        <v>76</v>
      </c>
    </row>
    <row r="170" s="2" customFormat="1">
      <c r="A170" s="41"/>
      <c r="B170" s="42"/>
      <c r="C170" s="43"/>
      <c r="D170" s="222" t="s">
        <v>217</v>
      </c>
      <c r="E170" s="43"/>
      <c r="F170" s="227" t="s">
        <v>834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217</v>
      </c>
      <c r="AU170" s="20" t="s">
        <v>76</v>
      </c>
    </row>
    <row r="171" s="2" customFormat="1" ht="16.5" customHeight="1">
      <c r="A171" s="41"/>
      <c r="B171" s="42"/>
      <c r="C171" s="209" t="s">
        <v>281</v>
      </c>
      <c r="D171" s="209" t="s">
        <v>155</v>
      </c>
      <c r="E171" s="210" t="s">
        <v>976</v>
      </c>
      <c r="F171" s="211" t="s">
        <v>977</v>
      </c>
      <c r="G171" s="212" t="s">
        <v>194</v>
      </c>
      <c r="H171" s="213">
        <v>1</v>
      </c>
      <c r="I171" s="214"/>
      <c r="J171" s="215">
        <f>ROUND(I171*H171,2)</f>
        <v>0</v>
      </c>
      <c r="K171" s="211" t="s">
        <v>381</v>
      </c>
      <c r="L171" s="47"/>
      <c r="M171" s="216" t="s">
        <v>19</v>
      </c>
      <c r="N171" s="217" t="s">
        <v>40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160</v>
      </c>
      <c r="AT171" s="220" t="s">
        <v>155</v>
      </c>
      <c r="AU171" s="220" t="s">
        <v>76</v>
      </c>
      <c r="AY171" s="20" t="s">
        <v>154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76</v>
      </c>
      <c r="BK171" s="221">
        <f>ROUND(I171*H171,2)</f>
        <v>0</v>
      </c>
      <c r="BL171" s="20" t="s">
        <v>160</v>
      </c>
      <c r="BM171" s="220" t="s">
        <v>978</v>
      </c>
    </row>
    <row r="172" s="2" customFormat="1">
      <c r="A172" s="41"/>
      <c r="B172" s="42"/>
      <c r="C172" s="43"/>
      <c r="D172" s="222" t="s">
        <v>162</v>
      </c>
      <c r="E172" s="43"/>
      <c r="F172" s="223" t="s">
        <v>977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162</v>
      </c>
      <c r="AU172" s="20" t="s">
        <v>76</v>
      </c>
    </row>
    <row r="173" s="2" customFormat="1">
      <c r="A173" s="41"/>
      <c r="B173" s="42"/>
      <c r="C173" s="43"/>
      <c r="D173" s="222" t="s">
        <v>217</v>
      </c>
      <c r="E173" s="43"/>
      <c r="F173" s="227" t="s">
        <v>431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217</v>
      </c>
      <c r="AU173" s="20" t="s">
        <v>76</v>
      </c>
    </row>
    <row r="174" s="2" customFormat="1" ht="16.5" customHeight="1">
      <c r="A174" s="41"/>
      <c r="B174" s="42"/>
      <c r="C174" s="209" t="s">
        <v>256</v>
      </c>
      <c r="D174" s="209" t="s">
        <v>155</v>
      </c>
      <c r="E174" s="210" t="s">
        <v>979</v>
      </c>
      <c r="F174" s="211" t="s">
        <v>980</v>
      </c>
      <c r="G174" s="212" t="s">
        <v>194</v>
      </c>
      <c r="H174" s="213">
        <v>1</v>
      </c>
      <c r="I174" s="214"/>
      <c r="J174" s="215">
        <f>ROUND(I174*H174,2)</f>
        <v>0</v>
      </c>
      <c r="K174" s="211" t="s">
        <v>381</v>
      </c>
      <c r="L174" s="47"/>
      <c r="M174" s="216" t="s">
        <v>19</v>
      </c>
      <c r="N174" s="217" t="s">
        <v>40</v>
      </c>
      <c r="O174" s="87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0" t="s">
        <v>160</v>
      </c>
      <c r="AT174" s="220" t="s">
        <v>155</v>
      </c>
      <c r="AU174" s="220" t="s">
        <v>76</v>
      </c>
      <c r="AY174" s="20" t="s">
        <v>154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20" t="s">
        <v>76</v>
      </c>
      <c r="BK174" s="221">
        <f>ROUND(I174*H174,2)</f>
        <v>0</v>
      </c>
      <c r="BL174" s="20" t="s">
        <v>160</v>
      </c>
      <c r="BM174" s="220" t="s">
        <v>981</v>
      </c>
    </row>
    <row r="175" s="2" customFormat="1">
      <c r="A175" s="41"/>
      <c r="B175" s="42"/>
      <c r="C175" s="43"/>
      <c r="D175" s="222" t="s">
        <v>162</v>
      </c>
      <c r="E175" s="43"/>
      <c r="F175" s="223" t="s">
        <v>980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162</v>
      </c>
      <c r="AU175" s="20" t="s">
        <v>76</v>
      </c>
    </row>
    <row r="176" s="2" customFormat="1">
      <c r="A176" s="41"/>
      <c r="B176" s="42"/>
      <c r="C176" s="43"/>
      <c r="D176" s="222" t="s">
        <v>217</v>
      </c>
      <c r="E176" s="43"/>
      <c r="F176" s="227" t="s">
        <v>834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217</v>
      </c>
      <c r="AU176" s="20" t="s">
        <v>76</v>
      </c>
    </row>
    <row r="177" s="2" customFormat="1" ht="16.5" customHeight="1">
      <c r="A177" s="41"/>
      <c r="B177" s="42"/>
      <c r="C177" s="209" t="s">
        <v>261</v>
      </c>
      <c r="D177" s="209" t="s">
        <v>155</v>
      </c>
      <c r="E177" s="210" t="s">
        <v>982</v>
      </c>
      <c r="F177" s="211" t="s">
        <v>983</v>
      </c>
      <c r="G177" s="212" t="s">
        <v>194</v>
      </c>
      <c r="H177" s="213">
        <v>1</v>
      </c>
      <c r="I177" s="214"/>
      <c r="J177" s="215">
        <f>ROUND(I177*H177,2)</f>
        <v>0</v>
      </c>
      <c r="K177" s="211" t="s">
        <v>381</v>
      </c>
      <c r="L177" s="47"/>
      <c r="M177" s="216" t="s">
        <v>19</v>
      </c>
      <c r="N177" s="217" t="s">
        <v>40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160</v>
      </c>
      <c r="AT177" s="220" t="s">
        <v>155</v>
      </c>
      <c r="AU177" s="220" t="s">
        <v>76</v>
      </c>
      <c r="AY177" s="20" t="s">
        <v>154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76</v>
      </c>
      <c r="BK177" s="221">
        <f>ROUND(I177*H177,2)</f>
        <v>0</v>
      </c>
      <c r="BL177" s="20" t="s">
        <v>160</v>
      </c>
      <c r="BM177" s="220" t="s">
        <v>984</v>
      </c>
    </row>
    <row r="178" s="2" customFormat="1">
      <c r="A178" s="41"/>
      <c r="B178" s="42"/>
      <c r="C178" s="43"/>
      <c r="D178" s="222" t="s">
        <v>162</v>
      </c>
      <c r="E178" s="43"/>
      <c r="F178" s="223" t="s">
        <v>983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162</v>
      </c>
      <c r="AU178" s="20" t="s">
        <v>76</v>
      </c>
    </row>
    <row r="179" s="2" customFormat="1">
      <c r="A179" s="41"/>
      <c r="B179" s="42"/>
      <c r="C179" s="43"/>
      <c r="D179" s="222" t="s">
        <v>217</v>
      </c>
      <c r="E179" s="43"/>
      <c r="F179" s="227" t="s">
        <v>431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217</v>
      </c>
      <c r="AU179" s="20" t="s">
        <v>76</v>
      </c>
    </row>
    <row r="180" s="2" customFormat="1" ht="16.5" customHeight="1">
      <c r="A180" s="41"/>
      <c r="B180" s="42"/>
      <c r="C180" s="209" t="s">
        <v>266</v>
      </c>
      <c r="D180" s="209" t="s">
        <v>155</v>
      </c>
      <c r="E180" s="210" t="s">
        <v>985</v>
      </c>
      <c r="F180" s="211" t="s">
        <v>986</v>
      </c>
      <c r="G180" s="212" t="s">
        <v>194</v>
      </c>
      <c r="H180" s="213">
        <v>1</v>
      </c>
      <c r="I180" s="214"/>
      <c r="J180" s="215">
        <f>ROUND(I180*H180,2)</f>
        <v>0</v>
      </c>
      <c r="K180" s="211" t="s">
        <v>381</v>
      </c>
      <c r="L180" s="47"/>
      <c r="M180" s="216" t="s">
        <v>19</v>
      </c>
      <c r="N180" s="217" t="s">
        <v>40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160</v>
      </c>
      <c r="AT180" s="220" t="s">
        <v>155</v>
      </c>
      <c r="AU180" s="220" t="s">
        <v>76</v>
      </c>
      <c r="AY180" s="20" t="s">
        <v>154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76</v>
      </c>
      <c r="BK180" s="221">
        <f>ROUND(I180*H180,2)</f>
        <v>0</v>
      </c>
      <c r="BL180" s="20" t="s">
        <v>160</v>
      </c>
      <c r="BM180" s="220" t="s">
        <v>987</v>
      </c>
    </row>
    <row r="181" s="2" customFormat="1">
      <c r="A181" s="41"/>
      <c r="B181" s="42"/>
      <c r="C181" s="43"/>
      <c r="D181" s="222" t="s">
        <v>162</v>
      </c>
      <c r="E181" s="43"/>
      <c r="F181" s="223" t="s">
        <v>986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162</v>
      </c>
      <c r="AU181" s="20" t="s">
        <v>76</v>
      </c>
    </row>
    <row r="182" s="2" customFormat="1">
      <c r="A182" s="41"/>
      <c r="B182" s="42"/>
      <c r="C182" s="43"/>
      <c r="D182" s="222" t="s">
        <v>217</v>
      </c>
      <c r="E182" s="43"/>
      <c r="F182" s="227" t="s">
        <v>834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217</v>
      </c>
      <c r="AU182" s="20" t="s">
        <v>76</v>
      </c>
    </row>
    <row r="183" s="2" customFormat="1" ht="16.5" customHeight="1">
      <c r="A183" s="41"/>
      <c r="B183" s="42"/>
      <c r="C183" s="209" t="s">
        <v>319</v>
      </c>
      <c r="D183" s="209" t="s">
        <v>155</v>
      </c>
      <c r="E183" s="210" t="s">
        <v>988</v>
      </c>
      <c r="F183" s="211" t="s">
        <v>989</v>
      </c>
      <c r="G183" s="212" t="s">
        <v>194</v>
      </c>
      <c r="H183" s="213">
        <v>1</v>
      </c>
      <c r="I183" s="214"/>
      <c r="J183" s="215">
        <f>ROUND(I183*H183,2)</f>
        <v>0</v>
      </c>
      <c r="K183" s="211" t="s">
        <v>381</v>
      </c>
      <c r="L183" s="47"/>
      <c r="M183" s="216" t="s">
        <v>19</v>
      </c>
      <c r="N183" s="217" t="s">
        <v>40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160</v>
      </c>
      <c r="AT183" s="220" t="s">
        <v>155</v>
      </c>
      <c r="AU183" s="220" t="s">
        <v>76</v>
      </c>
      <c r="AY183" s="20" t="s">
        <v>154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76</v>
      </c>
      <c r="BK183" s="221">
        <f>ROUND(I183*H183,2)</f>
        <v>0</v>
      </c>
      <c r="BL183" s="20" t="s">
        <v>160</v>
      </c>
      <c r="BM183" s="220" t="s">
        <v>990</v>
      </c>
    </row>
    <row r="184" s="2" customFormat="1">
      <c r="A184" s="41"/>
      <c r="B184" s="42"/>
      <c r="C184" s="43"/>
      <c r="D184" s="222" t="s">
        <v>162</v>
      </c>
      <c r="E184" s="43"/>
      <c r="F184" s="223" t="s">
        <v>989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162</v>
      </c>
      <c r="AU184" s="20" t="s">
        <v>76</v>
      </c>
    </row>
    <row r="185" s="2" customFormat="1">
      <c r="A185" s="41"/>
      <c r="B185" s="42"/>
      <c r="C185" s="43"/>
      <c r="D185" s="222" t="s">
        <v>217</v>
      </c>
      <c r="E185" s="43"/>
      <c r="F185" s="227" t="s">
        <v>431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217</v>
      </c>
      <c r="AU185" s="20" t="s">
        <v>76</v>
      </c>
    </row>
    <row r="186" s="2" customFormat="1" ht="16.5" customHeight="1">
      <c r="A186" s="41"/>
      <c r="B186" s="42"/>
      <c r="C186" s="209" t="s">
        <v>333</v>
      </c>
      <c r="D186" s="209" t="s">
        <v>155</v>
      </c>
      <c r="E186" s="210" t="s">
        <v>991</v>
      </c>
      <c r="F186" s="211" t="s">
        <v>992</v>
      </c>
      <c r="G186" s="212" t="s">
        <v>194</v>
      </c>
      <c r="H186" s="213">
        <v>1</v>
      </c>
      <c r="I186" s="214"/>
      <c r="J186" s="215">
        <f>ROUND(I186*H186,2)</f>
        <v>0</v>
      </c>
      <c r="K186" s="211" t="s">
        <v>381</v>
      </c>
      <c r="L186" s="47"/>
      <c r="M186" s="216" t="s">
        <v>19</v>
      </c>
      <c r="N186" s="217" t="s">
        <v>40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160</v>
      </c>
      <c r="AT186" s="220" t="s">
        <v>155</v>
      </c>
      <c r="AU186" s="220" t="s">
        <v>76</v>
      </c>
      <c r="AY186" s="20" t="s">
        <v>154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76</v>
      </c>
      <c r="BK186" s="221">
        <f>ROUND(I186*H186,2)</f>
        <v>0</v>
      </c>
      <c r="BL186" s="20" t="s">
        <v>160</v>
      </c>
      <c r="BM186" s="220" t="s">
        <v>993</v>
      </c>
    </row>
    <row r="187" s="2" customFormat="1">
      <c r="A187" s="41"/>
      <c r="B187" s="42"/>
      <c r="C187" s="43"/>
      <c r="D187" s="222" t="s">
        <v>162</v>
      </c>
      <c r="E187" s="43"/>
      <c r="F187" s="223" t="s">
        <v>992</v>
      </c>
      <c r="G187" s="43"/>
      <c r="H187" s="43"/>
      <c r="I187" s="224"/>
      <c r="J187" s="43"/>
      <c r="K187" s="43"/>
      <c r="L187" s="47"/>
      <c r="M187" s="225"/>
      <c r="N187" s="226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162</v>
      </c>
      <c r="AU187" s="20" t="s">
        <v>76</v>
      </c>
    </row>
    <row r="188" s="2" customFormat="1">
      <c r="A188" s="41"/>
      <c r="B188" s="42"/>
      <c r="C188" s="43"/>
      <c r="D188" s="222" t="s">
        <v>217</v>
      </c>
      <c r="E188" s="43"/>
      <c r="F188" s="227" t="s">
        <v>834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217</v>
      </c>
      <c r="AU188" s="20" t="s">
        <v>76</v>
      </c>
    </row>
    <row r="189" s="2" customFormat="1" ht="16.5" customHeight="1">
      <c r="A189" s="41"/>
      <c r="B189" s="42"/>
      <c r="C189" s="209" t="s">
        <v>337</v>
      </c>
      <c r="D189" s="209" t="s">
        <v>155</v>
      </c>
      <c r="E189" s="210" t="s">
        <v>994</v>
      </c>
      <c r="F189" s="211" t="s">
        <v>995</v>
      </c>
      <c r="G189" s="212" t="s">
        <v>194</v>
      </c>
      <c r="H189" s="213">
        <v>1</v>
      </c>
      <c r="I189" s="214"/>
      <c r="J189" s="215">
        <f>ROUND(I189*H189,2)</f>
        <v>0</v>
      </c>
      <c r="K189" s="211" t="s">
        <v>381</v>
      </c>
      <c r="L189" s="47"/>
      <c r="M189" s="216" t="s">
        <v>19</v>
      </c>
      <c r="N189" s="217" t="s">
        <v>40</v>
      </c>
      <c r="O189" s="8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0" t="s">
        <v>160</v>
      </c>
      <c r="AT189" s="220" t="s">
        <v>155</v>
      </c>
      <c r="AU189" s="220" t="s">
        <v>76</v>
      </c>
      <c r="AY189" s="20" t="s">
        <v>154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20" t="s">
        <v>76</v>
      </c>
      <c r="BK189" s="221">
        <f>ROUND(I189*H189,2)</f>
        <v>0</v>
      </c>
      <c r="BL189" s="20" t="s">
        <v>160</v>
      </c>
      <c r="BM189" s="220" t="s">
        <v>996</v>
      </c>
    </row>
    <row r="190" s="2" customFormat="1">
      <c r="A190" s="41"/>
      <c r="B190" s="42"/>
      <c r="C190" s="43"/>
      <c r="D190" s="222" t="s">
        <v>162</v>
      </c>
      <c r="E190" s="43"/>
      <c r="F190" s="223" t="s">
        <v>995</v>
      </c>
      <c r="G190" s="43"/>
      <c r="H190" s="43"/>
      <c r="I190" s="224"/>
      <c r="J190" s="43"/>
      <c r="K190" s="43"/>
      <c r="L190" s="47"/>
      <c r="M190" s="225"/>
      <c r="N190" s="22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162</v>
      </c>
      <c r="AU190" s="20" t="s">
        <v>76</v>
      </c>
    </row>
    <row r="191" s="2" customFormat="1">
      <c r="A191" s="41"/>
      <c r="B191" s="42"/>
      <c r="C191" s="43"/>
      <c r="D191" s="222" t="s">
        <v>217</v>
      </c>
      <c r="E191" s="43"/>
      <c r="F191" s="227" t="s">
        <v>501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217</v>
      </c>
      <c r="AU191" s="20" t="s">
        <v>76</v>
      </c>
    </row>
    <row r="192" s="2" customFormat="1" ht="16.5" customHeight="1">
      <c r="A192" s="41"/>
      <c r="B192" s="42"/>
      <c r="C192" s="209" t="s">
        <v>313</v>
      </c>
      <c r="D192" s="209" t="s">
        <v>155</v>
      </c>
      <c r="E192" s="210" t="s">
        <v>997</v>
      </c>
      <c r="F192" s="211" t="s">
        <v>998</v>
      </c>
      <c r="G192" s="212" t="s">
        <v>194</v>
      </c>
      <c r="H192" s="213">
        <v>1</v>
      </c>
      <c r="I192" s="214"/>
      <c r="J192" s="215">
        <f>ROUND(I192*H192,2)</f>
        <v>0</v>
      </c>
      <c r="K192" s="211" t="s">
        <v>381</v>
      </c>
      <c r="L192" s="47"/>
      <c r="M192" s="216" t="s">
        <v>19</v>
      </c>
      <c r="N192" s="217" t="s">
        <v>40</v>
      </c>
      <c r="O192" s="87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0" t="s">
        <v>160</v>
      </c>
      <c r="AT192" s="220" t="s">
        <v>155</v>
      </c>
      <c r="AU192" s="220" t="s">
        <v>76</v>
      </c>
      <c r="AY192" s="20" t="s">
        <v>154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20" t="s">
        <v>76</v>
      </c>
      <c r="BK192" s="221">
        <f>ROUND(I192*H192,2)</f>
        <v>0</v>
      </c>
      <c r="BL192" s="20" t="s">
        <v>160</v>
      </c>
      <c r="BM192" s="220" t="s">
        <v>999</v>
      </c>
    </row>
    <row r="193" s="2" customFormat="1">
      <c r="A193" s="41"/>
      <c r="B193" s="42"/>
      <c r="C193" s="43"/>
      <c r="D193" s="222" t="s">
        <v>162</v>
      </c>
      <c r="E193" s="43"/>
      <c r="F193" s="223" t="s">
        <v>998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162</v>
      </c>
      <c r="AU193" s="20" t="s">
        <v>76</v>
      </c>
    </row>
    <row r="194" s="2" customFormat="1">
      <c r="A194" s="41"/>
      <c r="B194" s="42"/>
      <c r="C194" s="43"/>
      <c r="D194" s="222" t="s">
        <v>217</v>
      </c>
      <c r="E194" s="43"/>
      <c r="F194" s="227" t="s">
        <v>431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217</v>
      </c>
      <c r="AU194" s="20" t="s">
        <v>76</v>
      </c>
    </row>
    <row r="195" s="2" customFormat="1" ht="16.5" customHeight="1">
      <c r="A195" s="41"/>
      <c r="B195" s="42"/>
      <c r="C195" s="209" t="s">
        <v>301</v>
      </c>
      <c r="D195" s="209" t="s">
        <v>155</v>
      </c>
      <c r="E195" s="210" t="s">
        <v>1000</v>
      </c>
      <c r="F195" s="211" t="s">
        <v>1001</v>
      </c>
      <c r="G195" s="212" t="s">
        <v>194</v>
      </c>
      <c r="H195" s="213">
        <v>1</v>
      </c>
      <c r="I195" s="214"/>
      <c r="J195" s="215">
        <f>ROUND(I195*H195,2)</f>
        <v>0</v>
      </c>
      <c r="K195" s="211" t="s">
        <v>381</v>
      </c>
      <c r="L195" s="47"/>
      <c r="M195" s="216" t="s">
        <v>19</v>
      </c>
      <c r="N195" s="217" t="s">
        <v>40</v>
      </c>
      <c r="O195" s="87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160</v>
      </c>
      <c r="AT195" s="220" t="s">
        <v>155</v>
      </c>
      <c r="AU195" s="220" t="s">
        <v>76</v>
      </c>
      <c r="AY195" s="20" t="s">
        <v>154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76</v>
      </c>
      <c r="BK195" s="221">
        <f>ROUND(I195*H195,2)</f>
        <v>0</v>
      </c>
      <c r="BL195" s="20" t="s">
        <v>160</v>
      </c>
      <c r="BM195" s="220" t="s">
        <v>1002</v>
      </c>
    </row>
    <row r="196" s="2" customFormat="1">
      <c r="A196" s="41"/>
      <c r="B196" s="42"/>
      <c r="C196" s="43"/>
      <c r="D196" s="222" t="s">
        <v>162</v>
      </c>
      <c r="E196" s="43"/>
      <c r="F196" s="223" t="s">
        <v>1001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162</v>
      </c>
      <c r="AU196" s="20" t="s">
        <v>76</v>
      </c>
    </row>
    <row r="197" s="2" customFormat="1">
      <c r="A197" s="41"/>
      <c r="B197" s="42"/>
      <c r="C197" s="43"/>
      <c r="D197" s="222" t="s">
        <v>217</v>
      </c>
      <c r="E197" s="43"/>
      <c r="F197" s="227" t="s">
        <v>834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217</v>
      </c>
      <c r="AU197" s="20" t="s">
        <v>76</v>
      </c>
    </row>
    <row r="198" s="2" customFormat="1" ht="16.5" customHeight="1">
      <c r="A198" s="41"/>
      <c r="B198" s="42"/>
      <c r="C198" s="209" t="s">
        <v>307</v>
      </c>
      <c r="D198" s="209" t="s">
        <v>155</v>
      </c>
      <c r="E198" s="210" t="s">
        <v>1003</v>
      </c>
      <c r="F198" s="211" t="s">
        <v>1004</v>
      </c>
      <c r="G198" s="212" t="s">
        <v>194</v>
      </c>
      <c r="H198" s="213">
        <v>1</v>
      </c>
      <c r="I198" s="214"/>
      <c r="J198" s="215">
        <f>ROUND(I198*H198,2)</f>
        <v>0</v>
      </c>
      <c r="K198" s="211" t="s">
        <v>381</v>
      </c>
      <c r="L198" s="47"/>
      <c r="M198" s="216" t="s">
        <v>19</v>
      </c>
      <c r="N198" s="217" t="s">
        <v>40</v>
      </c>
      <c r="O198" s="87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160</v>
      </c>
      <c r="AT198" s="220" t="s">
        <v>155</v>
      </c>
      <c r="AU198" s="220" t="s">
        <v>76</v>
      </c>
      <c r="AY198" s="20" t="s">
        <v>154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76</v>
      </c>
      <c r="BK198" s="221">
        <f>ROUND(I198*H198,2)</f>
        <v>0</v>
      </c>
      <c r="BL198" s="20" t="s">
        <v>160</v>
      </c>
      <c r="BM198" s="220" t="s">
        <v>1005</v>
      </c>
    </row>
    <row r="199" s="2" customFormat="1">
      <c r="A199" s="41"/>
      <c r="B199" s="42"/>
      <c r="C199" s="43"/>
      <c r="D199" s="222" t="s">
        <v>162</v>
      </c>
      <c r="E199" s="43"/>
      <c r="F199" s="223" t="s">
        <v>1004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162</v>
      </c>
      <c r="AU199" s="20" t="s">
        <v>76</v>
      </c>
    </row>
    <row r="200" s="2" customFormat="1">
      <c r="A200" s="41"/>
      <c r="B200" s="42"/>
      <c r="C200" s="43"/>
      <c r="D200" s="222" t="s">
        <v>217</v>
      </c>
      <c r="E200" s="43"/>
      <c r="F200" s="227" t="s">
        <v>1006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217</v>
      </c>
      <c r="AU200" s="20" t="s">
        <v>76</v>
      </c>
    </row>
    <row r="201" s="2" customFormat="1" ht="16.5" customHeight="1">
      <c r="A201" s="41"/>
      <c r="B201" s="42"/>
      <c r="C201" s="209" t="s">
        <v>324</v>
      </c>
      <c r="D201" s="209" t="s">
        <v>155</v>
      </c>
      <c r="E201" s="210" t="s">
        <v>1007</v>
      </c>
      <c r="F201" s="211" t="s">
        <v>1008</v>
      </c>
      <c r="G201" s="212" t="s">
        <v>194</v>
      </c>
      <c r="H201" s="213">
        <v>1</v>
      </c>
      <c r="I201" s="214"/>
      <c r="J201" s="215">
        <f>ROUND(I201*H201,2)</f>
        <v>0</v>
      </c>
      <c r="K201" s="211" t="s">
        <v>381</v>
      </c>
      <c r="L201" s="47"/>
      <c r="M201" s="216" t="s">
        <v>19</v>
      </c>
      <c r="N201" s="217" t="s">
        <v>40</v>
      </c>
      <c r="O201" s="87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160</v>
      </c>
      <c r="AT201" s="220" t="s">
        <v>155</v>
      </c>
      <c r="AU201" s="220" t="s">
        <v>76</v>
      </c>
      <c r="AY201" s="20" t="s">
        <v>154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76</v>
      </c>
      <c r="BK201" s="221">
        <f>ROUND(I201*H201,2)</f>
        <v>0</v>
      </c>
      <c r="BL201" s="20" t="s">
        <v>160</v>
      </c>
      <c r="BM201" s="220" t="s">
        <v>1009</v>
      </c>
    </row>
    <row r="202" s="2" customFormat="1">
      <c r="A202" s="41"/>
      <c r="B202" s="42"/>
      <c r="C202" s="43"/>
      <c r="D202" s="222" t="s">
        <v>162</v>
      </c>
      <c r="E202" s="43"/>
      <c r="F202" s="223" t="s">
        <v>1008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162</v>
      </c>
      <c r="AU202" s="20" t="s">
        <v>76</v>
      </c>
    </row>
    <row r="203" s="2" customFormat="1">
      <c r="A203" s="41"/>
      <c r="B203" s="42"/>
      <c r="C203" s="43"/>
      <c r="D203" s="222" t="s">
        <v>217</v>
      </c>
      <c r="E203" s="43"/>
      <c r="F203" s="227" t="s">
        <v>431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217</v>
      </c>
      <c r="AU203" s="20" t="s">
        <v>76</v>
      </c>
    </row>
    <row r="204" s="2" customFormat="1" ht="16.5" customHeight="1">
      <c r="A204" s="41"/>
      <c r="B204" s="42"/>
      <c r="C204" s="209" t="s">
        <v>328</v>
      </c>
      <c r="D204" s="209" t="s">
        <v>155</v>
      </c>
      <c r="E204" s="210" t="s">
        <v>1010</v>
      </c>
      <c r="F204" s="211" t="s">
        <v>1011</v>
      </c>
      <c r="G204" s="212" t="s">
        <v>194</v>
      </c>
      <c r="H204" s="213">
        <v>1</v>
      </c>
      <c r="I204" s="214"/>
      <c r="J204" s="215">
        <f>ROUND(I204*H204,2)</f>
        <v>0</v>
      </c>
      <c r="K204" s="211" t="s">
        <v>381</v>
      </c>
      <c r="L204" s="47"/>
      <c r="M204" s="216" t="s">
        <v>19</v>
      </c>
      <c r="N204" s="217" t="s">
        <v>40</v>
      </c>
      <c r="O204" s="8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160</v>
      </c>
      <c r="AT204" s="220" t="s">
        <v>155</v>
      </c>
      <c r="AU204" s="220" t="s">
        <v>76</v>
      </c>
      <c r="AY204" s="20" t="s">
        <v>154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76</v>
      </c>
      <c r="BK204" s="221">
        <f>ROUND(I204*H204,2)</f>
        <v>0</v>
      </c>
      <c r="BL204" s="20" t="s">
        <v>160</v>
      </c>
      <c r="BM204" s="220" t="s">
        <v>1012</v>
      </c>
    </row>
    <row r="205" s="2" customFormat="1">
      <c r="A205" s="41"/>
      <c r="B205" s="42"/>
      <c r="C205" s="43"/>
      <c r="D205" s="222" t="s">
        <v>162</v>
      </c>
      <c r="E205" s="43"/>
      <c r="F205" s="223" t="s">
        <v>1011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162</v>
      </c>
      <c r="AU205" s="20" t="s">
        <v>76</v>
      </c>
    </row>
    <row r="206" s="2" customFormat="1">
      <c r="A206" s="41"/>
      <c r="B206" s="42"/>
      <c r="C206" s="43"/>
      <c r="D206" s="222" t="s">
        <v>217</v>
      </c>
      <c r="E206" s="43"/>
      <c r="F206" s="227" t="s">
        <v>427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217</v>
      </c>
      <c r="AU206" s="20" t="s">
        <v>76</v>
      </c>
    </row>
    <row r="207" s="2" customFormat="1" ht="16.5" customHeight="1">
      <c r="A207" s="41"/>
      <c r="B207" s="42"/>
      <c r="C207" s="209" t="s">
        <v>343</v>
      </c>
      <c r="D207" s="209" t="s">
        <v>155</v>
      </c>
      <c r="E207" s="210" t="s">
        <v>1013</v>
      </c>
      <c r="F207" s="211" t="s">
        <v>1014</v>
      </c>
      <c r="G207" s="212" t="s">
        <v>194</v>
      </c>
      <c r="H207" s="213">
        <v>1</v>
      </c>
      <c r="I207" s="214"/>
      <c r="J207" s="215">
        <f>ROUND(I207*H207,2)</f>
        <v>0</v>
      </c>
      <c r="K207" s="211" t="s">
        <v>381</v>
      </c>
      <c r="L207" s="47"/>
      <c r="M207" s="216" t="s">
        <v>19</v>
      </c>
      <c r="N207" s="217" t="s">
        <v>40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160</v>
      </c>
      <c r="AT207" s="220" t="s">
        <v>155</v>
      </c>
      <c r="AU207" s="220" t="s">
        <v>76</v>
      </c>
      <c r="AY207" s="20" t="s">
        <v>154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76</v>
      </c>
      <c r="BK207" s="221">
        <f>ROUND(I207*H207,2)</f>
        <v>0</v>
      </c>
      <c r="BL207" s="20" t="s">
        <v>160</v>
      </c>
      <c r="BM207" s="220" t="s">
        <v>1015</v>
      </c>
    </row>
    <row r="208" s="2" customFormat="1">
      <c r="A208" s="41"/>
      <c r="B208" s="42"/>
      <c r="C208" s="43"/>
      <c r="D208" s="222" t="s">
        <v>162</v>
      </c>
      <c r="E208" s="43"/>
      <c r="F208" s="223" t="s">
        <v>1014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162</v>
      </c>
      <c r="AU208" s="20" t="s">
        <v>76</v>
      </c>
    </row>
    <row r="209" s="2" customFormat="1">
      <c r="A209" s="41"/>
      <c r="B209" s="42"/>
      <c r="C209" s="43"/>
      <c r="D209" s="222" t="s">
        <v>217</v>
      </c>
      <c r="E209" s="43"/>
      <c r="F209" s="227" t="s">
        <v>427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217</v>
      </c>
      <c r="AU209" s="20" t="s">
        <v>76</v>
      </c>
    </row>
    <row r="210" s="2" customFormat="1" ht="24.15" customHeight="1">
      <c r="A210" s="41"/>
      <c r="B210" s="42"/>
      <c r="C210" s="209" t="s">
        <v>349</v>
      </c>
      <c r="D210" s="209" t="s">
        <v>155</v>
      </c>
      <c r="E210" s="210" t="s">
        <v>1016</v>
      </c>
      <c r="F210" s="211" t="s">
        <v>1017</v>
      </c>
      <c r="G210" s="212" t="s">
        <v>194</v>
      </c>
      <c r="H210" s="213">
        <v>1</v>
      </c>
      <c r="I210" s="214"/>
      <c r="J210" s="215">
        <f>ROUND(I210*H210,2)</f>
        <v>0</v>
      </c>
      <c r="K210" s="211" t="s">
        <v>381</v>
      </c>
      <c r="L210" s="47"/>
      <c r="M210" s="216" t="s">
        <v>19</v>
      </c>
      <c r="N210" s="217" t="s">
        <v>40</v>
      </c>
      <c r="O210" s="87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160</v>
      </c>
      <c r="AT210" s="220" t="s">
        <v>155</v>
      </c>
      <c r="AU210" s="220" t="s">
        <v>76</v>
      </c>
      <c r="AY210" s="20" t="s">
        <v>154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76</v>
      </c>
      <c r="BK210" s="221">
        <f>ROUND(I210*H210,2)</f>
        <v>0</v>
      </c>
      <c r="BL210" s="20" t="s">
        <v>160</v>
      </c>
      <c r="BM210" s="220" t="s">
        <v>1018</v>
      </c>
    </row>
    <row r="211" s="2" customFormat="1">
      <c r="A211" s="41"/>
      <c r="B211" s="42"/>
      <c r="C211" s="43"/>
      <c r="D211" s="222" t="s">
        <v>162</v>
      </c>
      <c r="E211" s="43"/>
      <c r="F211" s="223" t="s">
        <v>1017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162</v>
      </c>
      <c r="AU211" s="20" t="s">
        <v>76</v>
      </c>
    </row>
    <row r="212" s="2" customFormat="1">
      <c r="A212" s="41"/>
      <c r="B212" s="42"/>
      <c r="C212" s="43"/>
      <c r="D212" s="222" t="s">
        <v>217</v>
      </c>
      <c r="E212" s="43"/>
      <c r="F212" s="227" t="s">
        <v>427</v>
      </c>
      <c r="G212" s="43"/>
      <c r="H212" s="43"/>
      <c r="I212" s="224"/>
      <c r="J212" s="43"/>
      <c r="K212" s="43"/>
      <c r="L212" s="47"/>
      <c r="M212" s="225"/>
      <c r="N212" s="226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217</v>
      </c>
      <c r="AU212" s="20" t="s">
        <v>76</v>
      </c>
    </row>
    <row r="213" s="2" customFormat="1" ht="16.5" customHeight="1">
      <c r="A213" s="41"/>
      <c r="B213" s="42"/>
      <c r="C213" s="209" t="s">
        <v>354</v>
      </c>
      <c r="D213" s="209" t="s">
        <v>155</v>
      </c>
      <c r="E213" s="210" t="s">
        <v>1019</v>
      </c>
      <c r="F213" s="211" t="s">
        <v>1020</v>
      </c>
      <c r="G213" s="212" t="s">
        <v>194</v>
      </c>
      <c r="H213" s="213">
        <v>1</v>
      </c>
      <c r="I213" s="214"/>
      <c r="J213" s="215">
        <f>ROUND(I213*H213,2)</f>
        <v>0</v>
      </c>
      <c r="K213" s="211" t="s">
        <v>381</v>
      </c>
      <c r="L213" s="47"/>
      <c r="M213" s="216" t="s">
        <v>19</v>
      </c>
      <c r="N213" s="217" t="s">
        <v>40</v>
      </c>
      <c r="O213" s="87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160</v>
      </c>
      <c r="AT213" s="220" t="s">
        <v>155</v>
      </c>
      <c r="AU213" s="220" t="s">
        <v>76</v>
      </c>
      <c r="AY213" s="20" t="s">
        <v>154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76</v>
      </c>
      <c r="BK213" s="221">
        <f>ROUND(I213*H213,2)</f>
        <v>0</v>
      </c>
      <c r="BL213" s="20" t="s">
        <v>160</v>
      </c>
      <c r="BM213" s="220" t="s">
        <v>1021</v>
      </c>
    </row>
    <row r="214" s="2" customFormat="1">
      <c r="A214" s="41"/>
      <c r="B214" s="42"/>
      <c r="C214" s="43"/>
      <c r="D214" s="222" t="s">
        <v>162</v>
      </c>
      <c r="E214" s="43"/>
      <c r="F214" s="223" t="s">
        <v>1020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162</v>
      </c>
      <c r="AU214" s="20" t="s">
        <v>76</v>
      </c>
    </row>
    <row r="215" s="2" customFormat="1">
      <c r="A215" s="41"/>
      <c r="B215" s="42"/>
      <c r="C215" s="43"/>
      <c r="D215" s="222" t="s">
        <v>217</v>
      </c>
      <c r="E215" s="43"/>
      <c r="F215" s="227" t="s">
        <v>431</v>
      </c>
      <c r="G215" s="43"/>
      <c r="H215" s="43"/>
      <c r="I215" s="224"/>
      <c r="J215" s="43"/>
      <c r="K215" s="43"/>
      <c r="L215" s="47"/>
      <c r="M215" s="225"/>
      <c r="N215" s="226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217</v>
      </c>
      <c r="AU215" s="20" t="s">
        <v>76</v>
      </c>
    </row>
    <row r="216" s="2" customFormat="1" ht="16.5" customHeight="1">
      <c r="A216" s="41"/>
      <c r="B216" s="42"/>
      <c r="C216" s="209" t="s">
        <v>359</v>
      </c>
      <c r="D216" s="209" t="s">
        <v>155</v>
      </c>
      <c r="E216" s="210" t="s">
        <v>1022</v>
      </c>
      <c r="F216" s="211" t="s">
        <v>1023</v>
      </c>
      <c r="G216" s="212" t="s">
        <v>194</v>
      </c>
      <c r="H216" s="213">
        <v>1</v>
      </c>
      <c r="I216" s="214"/>
      <c r="J216" s="215">
        <f>ROUND(I216*H216,2)</f>
        <v>0</v>
      </c>
      <c r="K216" s="211" t="s">
        <v>381</v>
      </c>
      <c r="L216" s="47"/>
      <c r="M216" s="216" t="s">
        <v>19</v>
      </c>
      <c r="N216" s="217" t="s">
        <v>40</v>
      </c>
      <c r="O216" s="87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0" t="s">
        <v>160</v>
      </c>
      <c r="AT216" s="220" t="s">
        <v>155</v>
      </c>
      <c r="AU216" s="220" t="s">
        <v>76</v>
      </c>
      <c r="AY216" s="20" t="s">
        <v>154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20" t="s">
        <v>76</v>
      </c>
      <c r="BK216" s="221">
        <f>ROUND(I216*H216,2)</f>
        <v>0</v>
      </c>
      <c r="BL216" s="20" t="s">
        <v>160</v>
      </c>
      <c r="BM216" s="220" t="s">
        <v>1024</v>
      </c>
    </row>
    <row r="217" s="2" customFormat="1">
      <c r="A217" s="41"/>
      <c r="B217" s="42"/>
      <c r="C217" s="43"/>
      <c r="D217" s="222" t="s">
        <v>162</v>
      </c>
      <c r="E217" s="43"/>
      <c r="F217" s="223" t="s">
        <v>1023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162</v>
      </c>
      <c r="AU217" s="20" t="s">
        <v>76</v>
      </c>
    </row>
    <row r="218" s="2" customFormat="1">
      <c r="A218" s="41"/>
      <c r="B218" s="42"/>
      <c r="C218" s="43"/>
      <c r="D218" s="222" t="s">
        <v>217</v>
      </c>
      <c r="E218" s="43"/>
      <c r="F218" s="227" t="s">
        <v>427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217</v>
      </c>
      <c r="AU218" s="20" t="s">
        <v>76</v>
      </c>
    </row>
    <row r="219" s="2" customFormat="1" ht="16.5" customHeight="1">
      <c r="A219" s="41"/>
      <c r="B219" s="42"/>
      <c r="C219" s="209" t="s">
        <v>364</v>
      </c>
      <c r="D219" s="209" t="s">
        <v>155</v>
      </c>
      <c r="E219" s="210" t="s">
        <v>1025</v>
      </c>
      <c r="F219" s="211" t="s">
        <v>1026</v>
      </c>
      <c r="G219" s="212" t="s">
        <v>194</v>
      </c>
      <c r="H219" s="213">
        <v>1</v>
      </c>
      <c r="I219" s="214"/>
      <c r="J219" s="215">
        <f>ROUND(I219*H219,2)</f>
        <v>0</v>
      </c>
      <c r="K219" s="211" t="s">
        <v>381</v>
      </c>
      <c r="L219" s="47"/>
      <c r="M219" s="216" t="s">
        <v>19</v>
      </c>
      <c r="N219" s="217" t="s">
        <v>40</v>
      </c>
      <c r="O219" s="87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0" t="s">
        <v>160</v>
      </c>
      <c r="AT219" s="220" t="s">
        <v>155</v>
      </c>
      <c r="AU219" s="220" t="s">
        <v>76</v>
      </c>
      <c r="AY219" s="20" t="s">
        <v>154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76</v>
      </c>
      <c r="BK219" s="221">
        <f>ROUND(I219*H219,2)</f>
        <v>0</v>
      </c>
      <c r="BL219" s="20" t="s">
        <v>160</v>
      </c>
      <c r="BM219" s="220" t="s">
        <v>1027</v>
      </c>
    </row>
    <row r="220" s="2" customFormat="1">
      <c r="A220" s="41"/>
      <c r="B220" s="42"/>
      <c r="C220" s="43"/>
      <c r="D220" s="222" t="s">
        <v>162</v>
      </c>
      <c r="E220" s="43"/>
      <c r="F220" s="223" t="s">
        <v>1026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162</v>
      </c>
      <c r="AU220" s="20" t="s">
        <v>76</v>
      </c>
    </row>
    <row r="221" s="2" customFormat="1">
      <c r="A221" s="41"/>
      <c r="B221" s="42"/>
      <c r="C221" s="43"/>
      <c r="D221" s="222" t="s">
        <v>217</v>
      </c>
      <c r="E221" s="43"/>
      <c r="F221" s="227" t="s">
        <v>431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217</v>
      </c>
      <c r="AU221" s="20" t="s">
        <v>76</v>
      </c>
    </row>
    <row r="222" s="2" customFormat="1" ht="16.5" customHeight="1">
      <c r="A222" s="41"/>
      <c r="B222" s="42"/>
      <c r="C222" s="209" t="s">
        <v>369</v>
      </c>
      <c r="D222" s="209" t="s">
        <v>155</v>
      </c>
      <c r="E222" s="210" t="s">
        <v>1028</v>
      </c>
      <c r="F222" s="211" t="s">
        <v>1029</v>
      </c>
      <c r="G222" s="212" t="s">
        <v>194</v>
      </c>
      <c r="H222" s="213">
        <v>2</v>
      </c>
      <c r="I222" s="214"/>
      <c r="J222" s="215">
        <f>ROUND(I222*H222,2)</f>
        <v>0</v>
      </c>
      <c r="K222" s="211" t="s">
        <v>381</v>
      </c>
      <c r="L222" s="47"/>
      <c r="M222" s="216" t="s">
        <v>19</v>
      </c>
      <c r="N222" s="217" t="s">
        <v>40</v>
      </c>
      <c r="O222" s="87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0" t="s">
        <v>160</v>
      </c>
      <c r="AT222" s="220" t="s">
        <v>155</v>
      </c>
      <c r="AU222" s="220" t="s">
        <v>76</v>
      </c>
      <c r="AY222" s="20" t="s">
        <v>154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20" t="s">
        <v>76</v>
      </c>
      <c r="BK222" s="221">
        <f>ROUND(I222*H222,2)</f>
        <v>0</v>
      </c>
      <c r="BL222" s="20" t="s">
        <v>160</v>
      </c>
      <c r="BM222" s="220" t="s">
        <v>1030</v>
      </c>
    </row>
    <row r="223" s="2" customFormat="1">
      <c r="A223" s="41"/>
      <c r="B223" s="42"/>
      <c r="C223" s="43"/>
      <c r="D223" s="222" t="s">
        <v>162</v>
      </c>
      <c r="E223" s="43"/>
      <c r="F223" s="223" t="s">
        <v>1029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162</v>
      </c>
      <c r="AU223" s="20" t="s">
        <v>76</v>
      </c>
    </row>
    <row r="224" s="2" customFormat="1">
      <c r="A224" s="41"/>
      <c r="B224" s="42"/>
      <c r="C224" s="43"/>
      <c r="D224" s="222" t="s">
        <v>217</v>
      </c>
      <c r="E224" s="43"/>
      <c r="F224" s="227" t="s">
        <v>834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217</v>
      </c>
      <c r="AU224" s="20" t="s">
        <v>76</v>
      </c>
    </row>
    <row r="225" s="2" customFormat="1" ht="16.5" customHeight="1">
      <c r="A225" s="41"/>
      <c r="B225" s="42"/>
      <c r="C225" s="209" t="s">
        <v>542</v>
      </c>
      <c r="D225" s="209" t="s">
        <v>155</v>
      </c>
      <c r="E225" s="210" t="s">
        <v>1031</v>
      </c>
      <c r="F225" s="211" t="s">
        <v>1032</v>
      </c>
      <c r="G225" s="212" t="s">
        <v>1033</v>
      </c>
      <c r="H225" s="213">
        <v>0.495</v>
      </c>
      <c r="I225" s="214"/>
      <c r="J225" s="215">
        <f>ROUND(I225*H225,2)</f>
        <v>0</v>
      </c>
      <c r="K225" s="211" t="s">
        <v>381</v>
      </c>
      <c r="L225" s="47"/>
      <c r="M225" s="216" t="s">
        <v>19</v>
      </c>
      <c r="N225" s="217" t="s">
        <v>40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160</v>
      </c>
      <c r="AT225" s="220" t="s">
        <v>155</v>
      </c>
      <c r="AU225" s="220" t="s">
        <v>76</v>
      </c>
      <c r="AY225" s="20" t="s">
        <v>154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76</v>
      </c>
      <c r="BK225" s="221">
        <f>ROUND(I225*H225,2)</f>
        <v>0</v>
      </c>
      <c r="BL225" s="20" t="s">
        <v>160</v>
      </c>
      <c r="BM225" s="220" t="s">
        <v>1034</v>
      </c>
    </row>
    <row r="226" s="2" customFormat="1">
      <c r="A226" s="41"/>
      <c r="B226" s="42"/>
      <c r="C226" s="43"/>
      <c r="D226" s="222" t="s">
        <v>162</v>
      </c>
      <c r="E226" s="43"/>
      <c r="F226" s="223" t="s">
        <v>1032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162</v>
      </c>
      <c r="AU226" s="20" t="s">
        <v>76</v>
      </c>
    </row>
    <row r="227" s="2" customFormat="1">
      <c r="A227" s="41"/>
      <c r="B227" s="42"/>
      <c r="C227" s="43"/>
      <c r="D227" s="222" t="s">
        <v>217</v>
      </c>
      <c r="E227" s="43"/>
      <c r="F227" s="227" t="s">
        <v>1035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217</v>
      </c>
      <c r="AU227" s="20" t="s">
        <v>76</v>
      </c>
    </row>
    <row r="228" s="2" customFormat="1" ht="16.5" customHeight="1">
      <c r="A228" s="41"/>
      <c r="B228" s="42"/>
      <c r="C228" s="209" t="s">
        <v>546</v>
      </c>
      <c r="D228" s="209" t="s">
        <v>155</v>
      </c>
      <c r="E228" s="210" t="s">
        <v>1036</v>
      </c>
      <c r="F228" s="211" t="s">
        <v>1037</v>
      </c>
      <c r="G228" s="212" t="s">
        <v>1033</v>
      </c>
      <c r="H228" s="213">
        <v>0.495</v>
      </c>
      <c r="I228" s="214"/>
      <c r="J228" s="215">
        <f>ROUND(I228*H228,2)</f>
        <v>0</v>
      </c>
      <c r="K228" s="211" t="s">
        <v>381</v>
      </c>
      <c r="L228" s="47"/>
      <c r="M228" s="216" t="s">
        <v>19</v>
      </c>
      <c r="N228" s="217" t="s">
        <v>40</v>
      </c>
      <c r="O228" s="87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0" t="s">
        <v>160</v>
      </c>
      <c r="AT228" s="220" t="s">
        <v>155</v>
      </c>
      <c r="AU228" s="220" t="s">
        <v>76</v>
      </c>
      <c r="AY228" s="20" t="s">
        <v>154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0" t="s">
        <v>76</v>
      </c>
      <c r="BK228" s="221">
        <f>ROUND(I228*H228,2)</f>
        <v>0</v>
      </c>
      <c r="BL228" s="20" t="s">
        <v>160</v>
      </c>
      <c r="BM228" s="220" t="s">
        <v>1038</v>
      </c>
    </row>
    <row r="229" s="2" customFormat="1">
      <c r="A229" s="41"/>
      <c r="B229" s="42"/>
      <c r="C229" s="43"/>
      <c r="D229" s="222" t="s">
        <v>162</v>
      </c>
      <c r="E229" s="43"/>
      <c r="F229" s="223" t="s">
        <v>1037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162</v>
      </c>
      <c r="AU229" s="20" t="s">
        <v>76</v>
      </c>
    </row>
    <row r="230" s="2" customFormat="1">
      <c r="A230" s="41"/>
      <c r="B230" s="42"/>
      <c r="C230" s="43"/>
      <c r="D230" s="222" t="s">
        <v>217</v>
      </c>
      <c r="E230" s="43"/>
      <c r="F230" s="227" t="s">
        <v>1039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217</v>
      </c>
      <c r="AU230" s="20" t="s">
        <v>76</v>
      </c>
    </row>
    <row r="231" s="2" customFormat="1" ht="24.15" customHeight="1">
      <c r="A231" s="41"/>
      <c r="B231" s="42"/>
      <c r="C231" s="209" t="s">
        <v>550</v>
      </c>
      <c r="D231" s="209" t="s">
        <v>155</v>
      </c>
      <c r="E231" s="210" t="s">
        <v>1040</v>
      </c>
      <c r="F231" s="211" t="s">
        <v>1041</v>
      </c>
      <c r="G231" s="212" t="s">
        <v>1042</v>
      </c>
      <c r="H231" s="213">
        <v>1</v>
      </c>
      <c r="I231" s="214"/>
      <c r="J231" s="215">
        <f>ROUND(I231*H231,2)</f>
        <v>0</v>
      </c>
      <c r="K231" s="211" t="s">
        <v>381</v>
      </c>
      <c r="L231" s="47"/>
      <c r="M231" s="216" t="s">
        <v>19</v>
      </c>
      <c r="N231" s="217" t="s">
        <v>40</v>
      </c>
      <c r="O231" s="87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160</v>
      </c>
      <c r="AT231" s="220" t="s">
        <v>155</v>
      </c>
      <c r="AU231" s="220" t="s">
        <v>76</v>
      </c>
      <c r="AY231" s="20" t="s">
        <v>154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76</v>
      </c>
      <c r="BK231" s="221">
        <f>ROUND(I231*H231,2)</f>
        <v>0</v>
      </c>
      <c r="BL231" s="20" t="s">
        <v>160</v>
      </c>
      <c r="BM231" s="220" t="s">
        <v>1043</v>
      </c>
    </row>
    <row r="232" s="2" customFormat="1">
      <c r="A232" s="41"/>
      <c r="B232" s="42"/>
      <c r="C232" s="43"/>
      <c r="D232" s="222" t="s">
        <v>162</v>
      </c>
      <c r="E232" s="43"/>
      <c r="F232" s="223" t="s">
        <v>1041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162</v>
      </c>
      <c r="AU232" s="20" t="s">
        <v>76</v>
      </c>
    </row>
    <row r="233" s="2" customFormat="1">
      <c r="A233" s="41"/>
      <c r="B233" s="42"/>
      <c r="C233" s="43"/>
      <c r="D233" s="222" t="s">
        <v>217</v>
      </c>
      <c r="E233" s="43"/>
      <c r="F233" s="227" t="s">
        <v>1044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217</v>
      </c>
      <c r="AU233" s="20" t="s">
        <v>76</v>
      </c>
    </row>
    <row r="234" s="2" customFormat="1" ht="24.15" customHeight="1">
      <c r="A234" s="41"/>
      <c r="B234" s="42"/>
      <c r="C234" s="209" t="s">
        <v>555</v>
      </c>
      <c r="D234" s="209" t="s">
        <v>155</v>
      </c>
      <c r="E234" s="210" t="s">
        <v>1045</v>
      </c>
      <c r="F234" s="211" t="s">
        <v>1046</v>
      </c>
      <c r="G234" s="212" t="s">
        <v>1042</v>
      </c>
      <c r="H234" s="213">
        <v>1</v>
      </c>
      <c r="I234" s="214"/>
      <c r="J234" s="215">
        <f>ROUND(I234*H234,2)</f>
        <v>0</v>
      </c>
      <c r="K234" s="211" t="s">
        <v>381</v>
      </c>
      <c r="L234" s="47"/>
      <c r="M234" s="216" t="s">
        <v>19</v>
      </c>
      <c r="N234" s="217" t="s">
        <v>40</v>
      </c>
      <c r="O234" s="87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0" t="s">
        <v>160</v>
      </c>
      <c r="AT234" s="220" t="s">
        <v>155</v>
      </c>
      <c r="AU234" s="220" t="s">
        <v>76</v>
      </c>
      <c r="AY234" s="20" t="s">
        <v>154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0" t="s">
        <v>76</v>
      </c>
      <c r="BK234" s="221">
        <f>ROUND(I234*H234,2)</f>
        <v>0</v>
      </c>
      <c r="BL234" s="20" t="s">
        <v>160</v>
      </c>
      <c r="BM234" s="220" t="s">
        <v>1047</v>
      </c>
    </row>
    <row r="235" s="2" customFormat="1">
      <c r="A235" s="41"/>
      <c r="B235" s="42"/>
      <c r="C235" s="43"/>
      <c r="D235" s="222" t="s">
        <v>162</v>
      </c>
      <c r="E235" s="43"/>
      <c r="F235" s="223" t="s">
        <v>1046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162</v>
      </c>
      <c r="AU235" s="20" t="s">
        <v>76</v>
      </c>
    </row>
    <row r="236" s="2" customFormat="1">
      <c r="A236" s="41"/>
      <c r="B236" s="42"/>
      <c r="C236" s="43"/>
      <c r="D236" s="222" t="s">
        <v>217</v>
      </c>
      <c r="E236" s="43"/>
      <c r="F236" s="227" t="s">
        <v>1048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217</v>
      </c>
      <c r="AU236" s="20" t="s">
        <v>76</v>
      </c>
    </row>
    <row r="237" s="2" customFormat="1" ht="24.15" customHeight="1">
      <c r="A237" s="41"/>
      <c r="B237" s="42"/>
      <c r="C237" s="209" t="s">
        <v>559</v>
      </c>
      <c r="D237" s="209" t="s">
        <v>155</v>
      </c>
      <c r="E237" s="210" t="s">
        <v>1049</v>
      </c>
      <c r="F237" s="211" t="s">
        <v>1050</v>
      </c>
      <c r="G237" s="212" t="s">
        <v>1042</v>
      </c>
      <c r="H237" s="213">
        <v>1</v>
      </c>
      <c r="I237" s="214"/>
      <c r="J237" s="215">
        <f>ROUND(I237*H237,2)</f>
        <v>0</v>
      </c>
      <c r="K237" s="211" t="s">
        <v>381</v>
      </c>
      <c r="L237" s="47"/>
      <c r="M237" s="216" t="s">
        <v>19</v>
      </c>
      <c r="N237" s="217" t="s">
        <v>40</v>
      </c>
      <c r="O237" s="87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0" t="s">
        <v>160</v>
      </c>
      <c r="AT237" s="220" t="s">
        <v>155</v>
      </c>
      <c r="AU237" s="220" t="s">
        <v>76</v>
      </c>
      <c r="AY237" s="20" t="s">
        <v>154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20" t="s">
        <v>76</v>
      </c>
      <c r="BK237" s="221">
        <f>ROUND(I237*H237,2)</f>
        <v>0</v>
      </c>
      <c r="BL237" s="20" t="s">
        <v>160</v>
      </c>
      <c r="BM237" s="220" t="s">
        <v>1051</v>
      </c>
    </row>
    <row r="238" s="2" customFormat="1">
      <c r="A238" s="41"/>
      <c r="B238" s="42"/>
      <c r="C238" s="43"/>
      <c r="D238" s="222" t="s">
        <v>162</v>
      </c>
      <c r="E238" s="43"/>
      <c r="F238" s="223" t="s">
        <v>1050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162</v>
      </c>
      <c r="AU238" s="20" t="s">
        <v>76</v>
      </c>
    </row>
    <row r="239" s="2" customFormat="1">
      <c r="A239" s="41"/>
      <c r="B239" s="42"/>
      <c r="C239" s="43"/>
      <c r="D239" s="222" t="s">
        <v>217</v>
      </c>
      <c r="E239" s="43"/>
      <c r="F239" s="227" t="s">
        <v>1048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217</v>
      </c>
      <c r="AU239" s="20" t="s">
        <v>76</v>
      </c>
    </row>
    <row r="240" s="2" customFormat="1" ht="16.5" customHeight="1">
      <c r="A240" s="41"/>
      <c r="B240" s="42"/>
      <c r="C240" s="209" t="s">
        <v>563</v>
      </c>
      <c r="D240" s="209" t="s">
        <v>155</v>
      </c>
      <c r="E240" s="210" t="s">
        <v>822</v>
      </c>
      <c r="F240" s="211" t="s">
        <v>823</v>
      </c>
      <c r="G240" s="212" t="s">
        <v>194</v>
      </c>
      <c r="H240" s="213">
        <v>1</v>
      </c>
      <c r="I240" s="214"/>
      <c r="J240" s="215">
        <f>ROUND(I240*H240,2)</f>
        <v>0</v>
      </c>
      <c r="K240" s="211" t="s">
        <v>381</v>
      </c>
      <c r="L240" s="47"/>
      <c r="M240" s="216" t="s">
        <v>19</v>
      </c>
      <c r="N240" s="217" t="s">
        <v>40</v>
      </c>
      <c r="O240" s="87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0" t="s">
        <v>160</v>
      </c>
      <c r="AT240" s="220" t="s">
        <v>155</v>
      </c>
      <c r="AU240" s="220" t="s">
        <v>76</v>
      </c>
      <c r="AY240" s="20" t="s">
        <v>154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20" t="s">
        <v>76</v>
      </c>
      <c r="BK240" s="221">
        <f>ROUND(I240*H240,2)</f>
        <v>0</v>
      </c>
      <c r="BL240" s="20" t="s">
        <v>160</v>
      </c>
      <c r="BM240" s="220" t="s">
        <v>1052</v>
      </c>
    </row>
    <row r="241" s="2" customFormat="1">
      <c r="A241" s="41"/>
      <c r="B241" s="42"/>
      <c r="C241" s="43"/>
      <c r="D241" s="222" t="s">
        <v>162</v>
      </c>
      <c r="E241" s="43"/>
      <c r="F241" s="223" t="s">
        <v>823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162</v>
      </c>
      <c r="AU241" s="20" t="s">
        <v>76</v>
      </c>
    </row>
    <row r="242" s="2" customFormat="1">
      <c r="A242" s="41"/>
      <c r="B242" s="42"/>
      <c r="C242" s="43"/>
      <c r="D242" s="222" t="s">
        <v>217</v>
      </c>
      <c r="E242" s="43"/>
      <c r="F242" s="227" t="s">
        <v>427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217</v>
      </c>
      <c r="AU242" s="20" t="s">
        <v>76</v>
      </c>
    </row>
    <row r="243" s="2" customFormat="1" ht="16.5" customHeight="1">
      <c r="A243" s="41"/>
      <c r="B243" s="42"/>
      <c r="C243" s="209" t="s">
        <v>567</v>
      </c>
      <c r="D243" s="209" t="s">
        <v>155</v>
      </c>
      <c r="E243" s="210" t="s">
        <v>825</v>
      </c>
      <c r="F243" s="211" t="s">
        <v>826</v>
      </c>
      <c r="G243" s="212" t="s">
        <v>194</v>
      </c>
      <c r="H243" s="213">
        <v>1</v>
      </c>
      <c r="I243" s="214"/>
      <c r="J243" s="215">
        <f>ROUND(I243*H243,2)</f>
        <v>0</v>
      </c>
      <c r="K243" s="211" t="s">
        <v>381</v>
      </c>
      <c r="L243" s="47"/>
      <c r="M243" s="216" t="s">
        <v>19</v>
      </c>
      <c r="N243" s="217" t="s">
        <v>40</v>
      </c>
      <c r="O243" s="87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0" t="s">
        <v>160</v>
      </c>
      <c r="AT243" s="220" t="s">
        <v>155</v>
      </c>
      <c r="AU243" s="220" t="s">
        <v>76</v>
      </c>
      <c r="AY243" s="20" t="s">
        <v>154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20" t="s">
        <v>76</v>
      </c>
      <c r="BK243" s="221">
        <f>ROUND(I243*H243,2)</f>
        <v>0</v>
      </c>
      <c r="BL243" s="20" t="s">
        <v>160</v>
      </c>
      <c r="BM243" s="220" t="s">
        <v>1053</v>
      </c>
    </row>
    <row r="244" s="2" customFormat="1">
      <c r="A244" s="41"/>
      <c r="B244" s="42"/>
      <c r="C244" s="43"/>
      <c r="D244" s="222" t="s">
        <v>162</v>
      </c>
      <c r="E244" s="43"/>
      <c r="F244" s="223" t="s">
        <v>826</v>
      </c>
      <c r="G244" s="43"/>
      <c r="H244" s="43"/>
      <c r="I244" s="224"/>
      <c r="J244" s="43"/>
      <c r="K244" s="43"/>
      <c r="L244" s="47"/>
      <c r="M244" s="225"/>
      <c r="N244" s="226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162</v>
      </c>
      <c r="AU244" s="20" t="s">
        <v>76</v>
      </c>
    </row>
    <row r="245" s="2" customFormat="1">
      <c r="A245" s="41"/>
      <c r="B245" s="42"/>
      <c r="C245" s="43"/>
      <c r="D245" s="222" t="s">
        <v>217</v>
      </c>
      <c r="E245" s="43"/>
      <c r="F245" s="227" t="s">
        <v>680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217</v>
      </c>
      <c r="AU245" s="20" t="s">
        <v>76</v>
      </c>
    </row>
    <row r="246" s="2" customFormat="1" ht="16.5" customHeight="1">
      <c r="A246" s="41"/>
      <c r="B246" s="42"/>
      <c r="C246" s="209" t="s">
        <v>571</v>
      </c>
      <c r="D246" s="209" t="s">
        <v>155</v>
      </c>
      <c r="E246" s="210" t="s">
        <v>1054</v>
      </c>
      <c r="F246" s="211" t="s">
        <v>1055</v>
      </c>
      <c r="G246" s="212" t="s">
        <v>194</v>
      </c>
      <c r="H246" s="213">
        <v>1</v>
      </c>
      <c r="I246" s="214"/>
      <c r="J246" s="215">
        <f>ROUND(I246*H246,2)</f>
        <v>0</v>
      </c>
      <c r="K246" s="211" t="s">
        <v>381</v>
      </c>
      <c r="L246" s="47"/>
      <c r="M246" s="216" t="s">
        <v>19</v>
      </c>
      <c r="N246" s="217" t="s">
        <v>40</v>
      </c>
      <c r="O246" s="87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160</v>
      </c>
      <c r="AT246" s="220" t="s">
        <v>155</v>
      </c>
      <c r="AU246" s="220" t="s">
        <v>76</v>
      </c>
      <c r="AY246" s="20" t="s">
        <v>154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76</v>
      </c>
      <c r="BK246" s="221">
        <f>ROUND(I246*H246,2)</f>
        <v>0</v>
      </c>
      <c r="BL246" s="20" t="s">
        <v>160</v>
      </c>
      <c r="BM246" s="220" t="s">
        <v>1056</v>
      </c>
    </row>
    <row r="247" s="2" customFormat="1">
      <c r="A247" s="41"/>
      <c r="B247" s="42"/>
      <c r="C247" s="43"/>
      <c r="D247" s="222" t="s">
        <v>162</v>
      </c>
      <c r="E247" s="43"/>
      <c r="F247" s="223" t="s">
        <v>1055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162</v>
      </c>
      <c r="AU247" s="20" t="s">
        <v>76</v>
      </c>
    </row>
    <row r="248" s="2" customFormat="1">
      <c r="A248" s="41"/>
      <c r="B248" s="42"/>
      <c r="C248" s="43"/>
      <c r="D248" s="222" t="s">
        <v>217</v>
      </c>
      <c r="E248" s="43"/>
      <c r="F248" s="227" t="s">
        <v>834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217</v>
      </c>
      <c r="AU248" s="20" t="s">
        <v>76</v>
      </c>
    </row>
    <row r="249" s="2" customFormat="1" ht="16.5" customHeight="1">
      <c r="A249" s="41"/>
      <c r="B249" s="42"/>
      <c r="C249" s="209" t="s">
        <v>576</v>
      </c>
      <c r="D249" s="209" t="s">
        <v>155</v>
      </c>
      <c r="E249" s="210" t="s">
        <v>1057</v>
      </c>
      <c r="F249" s="211" t="s">
        <v>1058</v>
      </c>
      <c r="G249" s="212" t="s">
        <v>194</v>
      </c>
      <c r="H249" s="213">
        <v>1</v>
      </c>
      <c r="I249" s="214"/>
      <c r="J249" s="215">
        <f>ROUND(I249*H249,2)</f>
        <v>0</v>
      </c>
      <c r="K249" s="211" t="s">
        <v>381</v>
      </c>
      <c r="L249" s="47"/>
      <c r="M249" s="216" t="s">
        <v>19</v>
      </c>
      <c r="N249" s="217" t="s">
        <v>40</v>
      </c>
      <c r="O249" s="87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0" t="s">
        <v>160</v>
      </c>
      <c r="AT249" s="220" t="s">
        <v>155</v>
      </c>
      <c r="AU249" s="220" t="s">
        <v>76</v>
      </c>
      <c r="AY249" s="20" t="s">
        <v>154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20" t="s">
        <v>76</v>
      </c>
      <c r="BK249" s="221">
        <f>ROUND(I249*H249,2)</f>
        <v>0</v>
      </c>
      <c r="BL249" s="20" t="s">
        <v>160</v>
      </c>
      <c r="BM249" s="220" t="s">
        <v>1059</v>
      </c>
    </row>
    <row r="250" s="2" customFormat="1">
      <c r="A250" s="41"/>
      <c r="B250" s="42"/>
      <c r="C250" s="43"/>
      <c r="D250" s="222" t="s">
        <v>162</v>
      </c>
      <c r="E250" s="43"/>
      <c r="F250" s="223" t="s">
        <v>1058</v>
      </c>
      <c r="G250" s="43"/>
      <c r="H250" s="43"/>
      <c r="I250" s="224"/>
      <c r="J250" s="43"/>
      <c r="K250" s="43"/>
      <c r="L250" s="47"/>
      <c r="M250" s="225"/>
      <c r="N250" s="226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162</v>
      </c>
      <c r="AU250" s="20" t="s">
        <v>76</v>
      </c>
    </row>
    <row r="251" s="2" customFormat="1">
      <c r="A251" s="41"/>
      <c r="B251" s="42"/>
      <c r="C251" s="43"/>
      <c r="D251" s="222" t="s">
        <v>217</v>
      </c>
      <c r="E251" s="43"/>
      <c r="F251" s="227" t="s">
        <v>680</v>
      </c>
      <c r="G251" s="43"/>
      <c r="H251" s="43"/>
      <c r="I251" s="224"/>
      <c r="J251" s="43"/>
      <c r="K251" s="43"/>
      <c r="L251" s="47"/>
      <c r="M251" s="225"/>
      <c r="N251" s="226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217</v>
      </c>
      <c r="AU251" s="20" t="s">
        <v>76</v>
      </c>
    </row>
    <row r="252" s="2" customFormat="1" ht="16.5" customHeight="1">
      <c r="A252" s="41"/>
      <c r="B252" s="42"/>
      <c r="C252" s="209" t="s">
        <v>580</v>
      </c>
      <c r="D252" s="209" t="s">
        <v>155</v>
      </c>
      <c r="E252" s="210" t="s">
        <v>1060</v>
      </c>
      <c r="F252" s="211" t="s">
        <v>1061</v>
      </c>
      <c r="G252" s="212" t="s">
        <v>194</v>
      </c>
      <c r="H252" s="213">
        <v>1</v>
      </c>
      <c r="I252" s="214"/>
      <c r="J252" s="215">
        <f>ROUND(I252*H252,2)</f>
        <v>0</v>
      </c>
      <c r="K252" s="211" t="s">
        <v>381</v>
      </c>
      <c r="L252" s="47"/>
      <c r="M252" s="216" t="s">
        <v>19</v>
      </c>
      <c r="N252" s="217" t="s">
        <v>40</v>
      </c>
      <c r="O252" s="87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0" t="s">
        <v>160</v>
      </c>
      <c r="AT252" s="220" t="s">
        <v>155</v>
      </c>
      <c r="AU252" s="220" t="s">
        <v>76</v>
      </c>
      <c r="AY252" s="20" t="s">
        <v>154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20" t="s">
        <v>76</v>
      </c>
      <c r="BK252" s="221">
        <f>ROUND(I252*H252,2)</f>
        <v>0</v>
      </c>
      <c r="BL252" s="20" t="s">
        <v>160</v>
      </c>
      <c r="BM252" s="220" t="s">
        <v>1062</v>
      </c>
    </row>
    <row r="253" s="2" customFormat="1">
      <c r="A253" s="41"/>
      <c r="B253" s="42"/>
      <c r="C253" s="43"/>
      <c r="D253" s="222" t="s">
        <v>162</v>
      </c>
      <c r="E253" s="43"/>
      <c r="F253" s="223" t="s">
        <v>1061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162</v>
      </c>
      <c r="AU253" s="20" t="s">
        <v>76</v>
      </c>
    </row>
    <row r="254" s="2" customFormat="1">
      <c r="A254" s="41"/>
      <c r="B254" s="42"/>
      <c r="C254" s="43"/>
      <c r="D254" s="222" t="s">
        <v>217</v>
      </c>
      <c r="E254" s="43"/>
      <c r="F254" s="227" t="s">
        <v>834</v>
      </c>
      <c r="G254" s="43"/>
      <c r="H254" s="43"/>
      <c r="I254" s="224"/>
      <c r="J254" s="43"/>
      <c r="K254" s="43"/>
      <c r="L254" s="47"/>
      <c r="M254" s="225"/>
      <c r="N254" s="226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217</v>
      </c>
      <c r="AU254" s="20" t="s">
        <v>76</v>
      </c>
    </row>
    <row r="255" s="2" customFormat="1" ht="16.5" customHeight="1">
      <c r="A255" s="41"/>
      <c r="B255" s="42"/>
      <c r="C255" s="209" t="s">
        <v>585</v>
      </c>
      <c r="D255" s="209" t="s">
        <v>155</v>
      </c>
      <c r="E255" s="210" t="s">
        <v>1063</v>
      </c>
      <c r="F255" s="211" t="s">
        <v>1064</v>
      </c>
      <c r="G255" s="212" t="s">
        <v>194</v>
      </c>
      <c r="H255" s="213">
        <v>2</v>
      </c>
      <c r="I255" s="214"/>
      <c r="J255" s="215">
        <f>ROUND(I255*H255,2)</f>
        <v>0</v>
      </c>
      <c r="K255" s="211" t="s">
        <v>381</v>
      </c>
      <c r="L255" s="47"/>
      <c r="M255" s="216" t="s">
        <v>19</v>
      </c>
      <c r="N255" s="217" t="s">
        <v>40</v>
      </c>
      <c r="O255" s="87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160</v>
      </c>
      <c r="AT255" s="220" t="s">
        <v>155</v>
      </c>
      <c r="AU255" s="220" t="s">
        <v>76</v>
      </c>
      <c r="AY255" s="20" t="s">
        <v>154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76</v>
      </c>
      <c r="BK255" s="221">
        <f>ROUND(I255*H255,2)</f>
        <v>0</v>
      </c>
      <c r="BL255" s="20" t="s">
        <v>160</v>
      </c>
      <c r="BM255" s="220" t="s">
        <v>1065</v>
      </c>
    </row>
    <row r="256" s="2" customFormat="1">
      <c r="A256" s="41"/>
      <c r="B256" s="42"/>
      <c r="C256" s="43"/>
      <c r="D256" s="222" t="s">
        <v>162</v>
      </c>
      <c r="E256" s="43"/>
      <c r="F256" s="223" t="s">
        <v>1064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162</v>
      </c>
      <c r="AU256" s="20" t="s">
        <v>76</v>
      </c>
    </row>
    <row r="257" s="2" customFormat="1">
      <c r="A257" s="41"/>
      <c r="B257" s="42"/>
      <c r="C257" s="43"/>
      <c r="D257" s="222" t="s">
        <v>217</v>
      </c>
      <c r="E257" s="43"/>
      <c r="F257" s="227" t="s">
        <v>680</v>
      </c>
      <c r="G257" s="43"/>
      <c r="H257" s="43"/>
      <c r="I257" s="224"/>
      <c r="J257" s="43"/>
      <c r="K257" s="43"/>
      <c r="L257" s="47"/>
      <c r="M257" s="225"/>
      <c r="N257" s="226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217</v>
      </c>
      <c r="AU257" s="20" t="s">
        <v>76</v>
      </c>
    </row>
    <row r="258" s="2" customFormat="1" ht="16.5" customHeight="1">
      <c r="A258" s="41"/>
      <c r="B258" s="42"/>
      <c r="C258" s="209" t="s">
        <v>589</v>
      </c>
      <c r="D258" s="209" t="s">
        <v>155</v>
      </c>
      <c r="E258" s="210" t="s">
        <v>1066</v>
      </c>
      <c r="F258" s="211" t="s">
        <v>1067</v>
      </c>
      <c r="G258" s="212" t="s">
        <v>194</v>
      </c>
      <c r="H258" s="213">
        <v>2</v>
      </c>
      <c r="I258" s="214"/>
      <c r="J258" s="215">
        <f>ROUND(I258*H258,2)</f>
        <v>0</v>
      </c>
      <c r="K258" s="211" t="s">
        <v>381</v>
      </c>
      <c r="L258" s="47"/>
      <c r="M258" s="216" t="s">
        <v>19</v>
      </c>
      <c r="N258" s="217" t="s">
        <v>40</v>
      </c>
      <c r="O258" s="87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0" t="s">
        <v>160</v>
      </c>
      <c r="AT258" s="220" t="s">
        <v>155</v>
      </c>
      <c r="AU258" s="220" t="s">
        <v>76</v>
      </c>
      <c r="AY258" s="20" t="s">
        <v>154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20" t="s">
        <v>76</v>
      </c>
      <c r="BK258" s="221">
        <f>ROUND(I258*H258,2)</f>
        <v>0</v>
      </c>
      <c r="BL258" s="20" t="s">
        <v>160</v>
      </c>
      <c r="BM258" s="220" t="s">
        <v>1068</v>
      </c>
    </row>
    <row r="259" s="2" customFormat="1">
      <c r="A259" s="41"/>
      <c r="B259" s="42"/>
      <c r="C259" s="43"/>
      <c r="D259" s="222" t="s">
        <v>162</v>
      </c>
      <c r="E259" s="43"/>
      <c r="F259" s="223" t="s">
        <v>1067</v>
      </c>
      <c r="G259" s="43"/>
      <c r="H259" s="43"/>
      <c r="I259" s="224"/>
      <c r="J259" s="43"/>
      <c r="K259" s="43"/>
      <c r="L259" s="47"/>
      <c r="M259" s="225"/>
      <c r="N259" s="226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162</v>
      </c>
      <c r="AU259" s="20" t="s">
        <v>76</v>
      </c>
    </row>
    <row r="260" s="2" customFormat="1">
      <c r="A260" s="41"/>
      <c r="B260" s="42"/>
      <c r="C260" s="43"/>
      <c r="D260" s="222" t="s">
        <v>217</v>
      </c>
      <c r="E260" s="43"/>
      <c r="F260" s="227" t="s">
        <v>834</v>
      </c>
      <c r="G260" s="43"/>
      <c r="H260" s="43"/>
      <c r="I260" s="224"/>
      <c r="J260" s="43"/>
      <c r="K260" s="43"/>
      <c r="L260" s="47"/>
      <c r="M260" s="225"/>
      <c r="N260" s="226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217</v>
      </c>
      <c r="AU260" s="20" t="s">
        <v>76</v>
      </c>
    </row>
    <row r="261" s="2" customFormat="1" ht="16.5" customHeight="1">
      <c r="A261" s="41"/>
      <c r="B261" s="42"/>
      <c r="C261" s="209" t="s">
        <v>595</v>
      </c>
      <c r="D261" s="209" t="s">
        <v>155</v>
      </c>
      <c r="E261" s="210" t="s">
        <v>320</v>
      </c>
      <c r="F261" s="211" t="s">
        <v>371</v>
      </c>
      <c r="G261" s="212" t="s">
        <v>194</v>
      </c>
      <c r="H261" s="213">
        <v>1</v>
      </c>
      <c r="I261" s="214"/>
      <c r="J261" s="215">
        <f>ROUND(I261*H261,2)</f>
        <v>0</v>
      </c>
      <c r="K261" s="211" t="s">
        <v>322</v>
      </c>
      <c r="L261" s="47"/>
      <c r="M261" s="216" t="s">
        <v>19</v>
      </c>
      <c r="N261" s="217" t="s">
        <v>40</v>
      </c>
      <c r="O261" s="87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0" t="s">
        <v>160</v>
      </c>
      <c r="AT261" s="220" t="s">
        <v>155</v>
      </c>
      <c r="AU261" s="220" t="s">
        <v>76</v>
      </c>
      <c r="AY261" s="20" t="s">
        <v>154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20" t="s">
        <v>76</v>
      </c>
      <c r="BK261" s="221">
        <f>ROUND(I261*H261,2)</f>
        <v>0</v>
      </c>
      <c r="BL261" s="20" t="s">
        <v>160</v>
      </c>
      <c r="BM261" s="220" t="s">
        <v>1069</v>
      </c>
    </row>
    <row r="262" s="2" customFormat="1">
      <c r="A262" s="41"/>
      <c r="B262" s="42"/>
      <c r="C262" s="43"/>
      <c r="D262" s="222" t="s">
        <v>162</v>
      </c>
      <c r="E262" s="43"/>
      <c r="F262" s="223" t="s">
        <v>371</v>
      </c>
      <c r="G262" s="43"/>
      <c r="H262" s="43"/>
      <c r="I262" s="224"/>
      <c r="J262" s="43"/>
      <c r="K262" s="43"/>
      <c r="L262" s="47"/>
      <c r="M262" s="239"/>
      <c r="N262" s="240"/>
      <c r="O262" s="241"/>
      <c r="P262" s="241"/>
      <c r="Q262" s="241"/>
      <c r="R262" s="241"/>
      <c r="S262" s="241"/>
      <c r="T262" s="242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162</v>
      </c>
      <c r="AU262" s="20" t="s">
        <v>76</v>
      </c>
    </row>
    <row r="263" s="2" customFormat="1" ht="6.96" customHeight="1">
      <c r="A263" s="41"/>
      <c r="B263" s="62"/>
      <c r="C263" s="63"/>
      <c r="D263" s="63"/>
      <c r="E263" s="63"/>
      <c r="F263" s="63"/>
      <c r="G263" s="63"/>
      <c r="H263" s="63"/>
      <c r="I263" s="63"/>
      <c r="J263" s="63"/>
      <c r="K263" s="63"/>
      <c r="L263" s="47"/>
      <c r="M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</row>
  </sheetData>
  <sheetProtection sheet="1" autoFilter="0" formatColumns="0" formatRows="0" objects="1" scenarios="1" spinCount="100000" saltValue="/L2Bs/cXOLz/tEztdqnjtoixHuGgxr1z8sU3gSp5Mb4qz8f3pjSPYZt4IGRhatYRD7BQ9NfNL88QYZQuUressg==" hashValue="PfgAGOpUYDh3CU6DXr12pdmfpqcSfXFl013EITsZBuSazCy54VhkWmHsYKkGTVZqn3RC+V+ORj5rKhZfPnlFmA==" algorithmName="SHA-512" password="CC35"/>
  <autoFilter ref="C86:K2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128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1070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ROUND(J86,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ROUND((SUM(BE86:BE106)),  2)</f>
        <v>0</v>
      </c>
      <c r="G35" s="41"/>
      <c r="H35" s="41"/>
      <c r="I35" s="161">
        <v>0.20999999999999999</v>
      </c>
      <c r="J35" s="160">
        <f>ROUND(((SUM(BE86:BE106))*I35),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ROUND((SUM(BF86:BF106)),  2)</f>
        <v>0</v>
      </c>
      <c r="G36" s="41"/>
      <c r="H36" s="41"/>
      <c r="I36" s="161">
        <v>0.12</v>
      </c>
      <c r="J36" s="160">
        <f>ROUND(((SUM(BF86:BF106))*I36),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ROUND((SUM(BG86:BG106)),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ROUND((SUM(BH86:BH106)),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ROUND((SUM(BI86:BI106)),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128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PS 11-03-71 - ŽST Hrubá Voda, ZZEE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J86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1071</v>
      </c>
      <c r="E64" s="181"/>
      <c r="F64" s="181"/>
      <c r="G64" s="181"/>
      <c r="H64" s="181"/>
      <c r="I64" s="181"/>
      <c r="J64" s="182">
        <f>J87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140</v>
      </c>
      <c r="D71" s="43"/>
      <c r="E71" s="43"/>
      <c r="F71" s="43"/>
      <c r="G71" s="43"/>
      <c r="H71" s="43"/>
      <c r="I71" s="43"/>
      <c r="J71" s="43"/>
      <c r="K71" s="4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73" t="str">
        <f>E7</f>
        <v>ŽST Hrubá Voda - vymístění pracoviště ŘP</v>
      </c>
      <c r="F74" s="35"/>
      <c r="G74" s="35"/>
      <c r="H74" s="35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1" customFormat="1" ht="12" customHeight="1">
      <c r="B75" s="24"/>
      <c r="C75" s="35" t="s">
        <v>127</v>
      </c>
      <c r="D75" s="25"/>
      <c r="E75" s="25"/>
      <c r="F75" s="25"/>
      <c r="G75" s="25"/>
      <c r="H75" s="25"/>
      <c r="I75" s="25"/>
      <c r="J75" s="25"/>
      <c r="K75" s="25"/>
      <c r="L75" s="23"/>
    </row>
    <row r="76" s="2" customFormat="1" ht="16.5" customHeight="1">
      <c r="A76" s="41"/>
      <c r="B76" s="42"/>
      <c r="C76" s="43"/>
      <c r="D76" s="43"/>
      <c r="E76" s="173" t="s">
        <v>128</v>
      </c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129</v>
      </c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E11</f>
        <v>PS 11-03-71 - ŽST Hrubá Voda, ZZEE</v>
      </c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F14</f>
        <v xml:space="preserve"> </v>
      </c>
      <c r="G80" s="43"/>
      <c r="H80" s="43"/>
      <c r="I80" s="35" t="s">
        <v>23</v>
      </c>
      <c r="J80" s="75" t="str">
        <f>IF(J14="","",J14)</f>
        <v>30. 4. 2025</v>
      </c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E17</f>
        <v xml:space="preserve"> </v>
      </c>
      <c r="G82" s="43"/>
      <c r="H82" s="43"/>
      <c r="I82" s="35" t="s">
        <v>30</v>
      </c>
      <c r="J82" s="39" t="str">
        <f>E23</f>
        <v xml:space="preserve"> </v>
      </c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28</v>
      </c>
      <c r="D83" s="43"/>
      <c r="E83" s="43"/>
      <c r="F83" s="30" t="str">
        <f>IF(E20="","",E20)</f>
        <v>Vyplň údaj</v>
      </c>
      <c r="G83" s="43"/>
      <c r="H83" s="43"/>
      <c r="I83" s="35" t="s">
        <v>32</v>
      </c>
      <c r="J83" s="39" t="str">
        <f>E26</f>
        <v xml:space="preserve"> </v>
      </c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0" customFormat="1" ht="29.28" customHeight="1">
      <c r="A85" s="184"/>
      <c r="B85" s="185"/>
      <c r="C85" s="186" t="s">
        <v>141</v>
      </c>
      <c r="D85" s="187" t="s">
        <v>54</v>
      </c>
      <c r="E85" s="187" t="s">
        <v>50</v>
      </c>
      <c r="F85" s="187" t="s">
        <v>51</v>
      </c>
      <c r="G85" s="187" t="s">
        <v>142</v>
      </c>
      <c r="H85" s="187" t="s">
        <v>143</v>
      </c>
      <c r="I85" s="187" t="s">
        <v>144</v>
      </c>
      <c r="J85" s="187" t="s">
        <v>133</v>
      </c>
      <c r="K85" s="188" t="s">
        <v>145</v>
      </c>
      <c r="L85" s="189"/>
      <c r="M85" s="95" t="s">
        <v>19</v>
      </c>
      <c r="N85" s="96" t="s">
        <v>39</v>
      </c>
      <c r="O85" s="96" t="s">
        <v>146</v>
      </c>
      <c r="P85" s="96" t="s">
        <v>147</v>
      </c>
      <c r="Q85" s="96" t="s">
        <v>148</v>
      </c>
      <c r="R85" s="96" t="s">
        <v>149</v>
      </c>
      <c r="S85" s="96" t="s">
        <v>150</v>
      </c>
      <c r="T85" s="97" t="s">
        <v>151</v>
      </c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</row>
    <row r="86" s="2" customFormat="1" ht="22.8" customHeight="1">
      <c r="A86" s="41"/>
      <c r="B86" s="42"/>
      <c r="C86" s="102" t="s">
        <v>152</v>
      </c>
      <c r="D86" s="43"/>
      <c r="E86" s="43"/>
      <c r="F86" s="43"/>
      <c r="G86" s="43"/>
      <c r="H86" s="43"/>
      <c r="I86" s="43"/>
      <c r="J86" s="190">
        <f>BK86</f>
        <v>0</v>
      </c>
      <c r="K86" s="43"/>
      <c r="L86" s="47"/>
      <c r="M86" s="98"/>
      <c r="N86" s="191"/>
      <c r="O86" s="99"/>
      <c r="P86" s="192">
        <f>P87</f>
        <v>0</v>
      </c>
      <c r="Q86" s="99"/>
      <c r="R86" s="192">
        <f>R87</f>
        <v>0</v>
      </c>
      <c r="S86" s="99"/>
      <c r="T86" s="193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68</v>
      </c>
      <c r="AU86" s="20" t="s">
        <v>134</v>
      </c>
      <c r="BK86" s="194">
        <f>BK87</f>
        <v>0</v>
      </c>
    </row>
    <row r="87" s="11" customFormat="1" ht="25.92" customHeight="1">
      <c r="A87" s="11"/>
      <c r="B87" s="195"/>
      <c r="C87" s="196"/>
      <c r="D87" s="197" t="s">
        <v>68</v>
      </c>
      <c r="E87" s="198" t="s">
        <v>1072</v>
      </c>
      <c r="F87" s="198" t="s">
        <v>1073</v>
      </c>
      <c r="G87" s="196"/>
      <c r="H87" s="196"/>
      <c r="I87" s="199"/>
      <c r="J87" s="200">
        <f>BK87</f>
        <v>0</v>
      </c>
      <c r="K87" s="196"/>
      <c r="L87" s="201"/>
      <c r="M87" s="202"/>
      <c r="N87" s="203"/>
      <c r="O87" s="203"/>
      <c r="P87" s="204">
        <f>SUM(P88:P106)</f>
        <v>0</v>
      </c>
      <c r="Q87" s="203"/>
      <c r="R87" s="204">
        <f>SUM(R88:R106)</f>
        <v>0</v>
      </c>
      <c r="S87" s="203"/>
      <c r="T87" s="205">
        <f>SUM(T88:T106)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6" t="s">
        <v>76</v>
      </c>
      <c r="AT87" s="207" t="s">
        <v>68</v>
      </c>
      <c r="AU87" s="207" t="s">
        <v>69</v>
      </c>
      <c r="AY87" s="206" t="s">
        <v>154</v>
      </c>
      <c r="BK87" s="208">
        <f>SUM(BK88:BK106)</f>
        <v>0</v>
      </c>
    </row>
    <row r="88" s="2" customFormat="1" ht="24.15" customHeight="1">
      <c r="A88" s="41"/>
      <c r="B88" s="42"/>
      <c r="C88" s="209" t="s">
        <v>78</v>
      </c>
      <c r="D88" s="209" t="s">
        <v>155</v>
      </c>
      <c r="E88" s="210" t="s">
        <v>1074</v>
      </c>
      <c r="F88" s="211" t="s">
        <v>1075</v>
      </c>
      <c r="G88" s="212" t="s">
        <v>194</v>
      </c>
      <c r="H88" s="213">
        <v>1</v>
      </c>
      <c r="I88" s="214"/>
      <c r="J88" s="215">
        <f>ROUND(I88*H88,2)</f>
        <v>0</v>
      </c>
      <c r="K88" s="211" t="s">
        <v>322</v>
      </c>
      <c r="L88" s="47"/>
      <c r="M88" s="216" t="s">
        <v>19</v>
      </c>
      <c r="N88" s="217" t="s">
        <v>40</v>
      </c>
      <c r="O88" s="87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0" t="s">
        <v>160</v>
      </c>
      <c r="AT88" s="220" t="s">
        <v>155</v>
      </c>
      <c r="AU88" s="220" t="s">
        <v>76</v>
      </c>
      <c r="AY88" s="20" t="s">
        <v>154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20" t="s">
        <v>76</v>
      </c>
      <c r="BK88" s="221">
        <f>ROUND(I88*H88,2)</f>
        <v>0</v>
      </c>
      <c r="BL88" s="20" t="s">
        <v>160</v>
      </c>
      <c r="BM88" s="220" t="s">
        <v>1076</v>
      </c>
    </row>
    <row r="89" s="2" customFormat="1">
      <c r="A89" s="41"/>
      <c r="B89" s="42"/>
      <c r="C89" s="43"/>
      <c r="D89" s="222" t="s">
        <v>162</v>
      </c>
      <c r="E89" s="43"/>
      <c r="F89" s="223" t="s">
        <v>1075</v>
      </c>
      <c r="G89" s="43"/>
      <c r="H89" s="43"/>
      <c r="I89" s="224"/>
      <c r="J89" s="43"/>
      <c r="K89" s="43"/>
      <c r="L89" s="47"/>
      <c r="M89" s="225"/>
      <c r="N89" s="226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162</v>
      </c>
      <c r="AU89" s="20" t="s">
        <v>76</v>
      </c>
    </row>
    <row r="90" s="2" customFormat="1">
      <c r="A90" s="41"/>
      <c r="B90" s="42"/>
      <c r="C90" s="43"/>
      <c r="D90" s="222" t="s">
        <v>217</v>
      </c>
      <c r="E90" s="43"/>
      <c r="F90" s="227" t="s">
        <v>1077</v>
      </c>
      <c r="G90" s="43"/>
      <c r="H90" s="43"/>
      <c r="I90" s="224"/>
      <c r="J90" s="43"/>
      <c r="K90" s="43"/>
      <c r="L90" s="47"/>
      <c r="M90" s="225"/>
      <c r="N90" s="22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217</v>
      </c>
      <c r="AU90" s="20" t="s">
        <v>76</v>
      </c>
    </row>
    <row r="91" s="2" customFormat="1" ht="24.15" customHeight="1">
      <c r="A91" s="41"/>
      <c r="B91" s="42"/>
      <c r="C91" s="209" t="s">
        <v>112</v>
      </c>
      <c r="D91" s="209" t="s">
        <v>155</v>
      </c>
      <c r="E91" s="210" t="s">
        <v>1078</v>
      </c>
      <c r="F91" s="211" t="s">
        <v>1079</v>
      </c>
      <c r="G91" s="212" t="s">
        <v>194</v>
      </c>
      <c r="H91" s="213">
        <v>1</v>
      </c>
      <c r="I91" s="214"/>
      <c r="J91" s="215">
        <f>ROUND(I91*H91,2)</f>
        <v>0</v>
      </c>
      <c r="K91" s="211" t="s">
        <v>159</v>
      </c>
      <c r="L91" s="47"/>
      <c r="M91" s="216" t="s">
        <v>19</v>
      </c>
      <c r="N91" s="217" t="s">
        <v>40</v>
      </c>
      <c r="O91" s="87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0" t="s">
        <v>160</v>
      </c>
      <c r="AT91" s="220" t="s">
        <v>155</v>
      </c>
      <c r="AU91" s="220" t="s">
        <v>76</v>
      </c>
      <c r="AY91" s="20" t="s">
        <v>154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20" t="s">
        <v>76</v>
      </c>
      <c r="BK91" s="221">
        <f>ROUND(I91*H91,2)</f>
        <v>0</v>
      </c>
      <c r="BL91" s="20" t="s">
        <v>160</v>
      </c>
      <c r="BM91" s="220" t="s">
        <v>1080</v>
      </c>
    </row>
    <row r="92" s="2" customFormat="1">
      <c r="A92" s="41"/>
      <c r="B92" s="42"/>
      <c r="C92" s="43"/>
      <c r="D92" s="222" t="s">
        <v>162</v>
      </c>
      <c r="E92" s="43"/>
      <c r="F92" s="223" t="s">
        <v>1079</v>
      </c>
      <c r="G92" s="43"/>
      <c r="H92" s="43"/>
      <c r="I92" s="224"/>
      <c r="J92" s="43"/>
      <c r="K92" s="43"/>
      <c r="L92" s="47"/>
      <c r="M92" s="225"/>
      <c r="N92" s="22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162</v>
      </c>
      <c r="AU92" s="20" t="s">
        <v>76</v>
      </c>
    </row>
    <row r="93" s="2" customFormat="1">
      <c r="A93" s="41"/>
      <c r="B93" s="42"/>
      <c r="C93" s="43"/>
      <c r="D93" s="222" t="s">
        <v>163</v>
      </c>
      <c r="E93" s="43"/>
      <c r="F93" s="227" t="s">
        <v>1081</v>
      </c>
      <c r="G93" s="43"/>
      <c r="H93" s="43"/>
      <c r="I93" s="224"/>
      <c r="J93" s="43"/>
      <c r="K93" s="43"/>
      <c r="L93" s="47"/>
      <c r="M93" s="225"/>
      <c r="N93" s="22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163</v>
      </c>
      <c r="AU93" s="20" t="s">
        <v>76</v>
      </c>
    </row>
    <row r="94" s="2" customFormat="1">
      <c r="A94" s="41"/>
      <c r="B94" s="42"/>
      <c r="C94" s="43"/>
      <c r="D94" s="222" t="s">
        <v>217</v>
      </c>
      <c r="E94" s="43"/>
      <c r="F94" s="227" t="s">
        <v>1082</v>
      </c>
      <c r="G94" s="43"/>
      <c r="H94" s="43"/>
      <c r="I94" s="224"/>
      <c r="J94" s="43"/>
      <c r="K94" s="43"/>
      <c r="L94" s="47"/>
      <c r="M94" s="225"/>
      <c r="N94" s="22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217</v>
      </c>
      <c r="AU94" s="20" t="s">
        <v>76</v>
      </c>
    </row>
    <row r="95" s="2" customFormat="1" ht="16.5" customHeight="1">
      <c r="A95" s="41"/>
      <c r="B95" s="42"/>
      <c r="C95" s="209" t="s">
        <v>160</v>
      </c>
      <c r="D95" s="209" t="s">
        <v>155</v>
      </c>
      <c r="E95" s="210" t="s">
        <v>450</v>
      </c>
      <c r="F95" s="211" t="s">
        <v>451</v>
      </c>
      <c r="G95" s="212" t="s">
        <v>194</v>
      </c>
      <c r="H95" s="213">
        <v>1</v>
      </c>
      <c r="I95" s="214"/>
      <c r="J95" s="215">
        <f>ROUND(I95*H95,2)</f>
        <v>0</v>
      </c>
      <c r="K95" s="211" t="s">
        <v>159</v>
      </c>
      <c r="L95" s="47"/>
      <c r="M95" s="216" t="s">
        <v>19</v>
      </c>
      <c r="N95" s="217" t="s">
        <v>40</v>
      </c>
      <c r="O95" s="87"/>
      <c r="P95" s="218">
        <f>O95*H95</f>
        <v>0</v>
      </c>
      <c r="Q95" s="218">
        <v>0</v>
      </c>
      <c r="R95" s="218">
        <f>Q95*H95</f>
        <v>0</v>
      </c>
      <c r="S95" s="218">
        <v>0</v>
      </c>
      <c r="T95" s="21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0" t="s">
        <v>160</v>
      </c>
      <c r="AT95" s="220" t="s">
        <v>155</v>
      </c>
      <c r="AU95" s="220" t="s">
        <v>76</v>
      </c>
      <c r="AY95" s="20" t="s">
        <v>154</v>
      </c>
      <c r="BE95" s="221">
        <f>IF(N95="základní",J95,0)</f>
        <v>0</v>
      </c>
      <c r="BF95" s="221">
        <f>IF(N95="snížená",J95,0)</f>
        <v>0</v>
      </c>
      <c r="BG95" s="221">
        <f>IF(N95="zákl. přenesená",J95,0)</f>
        <v>0</v>
      </c>
      <c r="BH95" s="221">
        <f>IF(N95="sníž. přenesená",J95,0)</f>
        <v>0</v>
      </c>
      <c r="BI95" s="221">
        <f>IF(N95="nulová",J95,0)</f>
        <v>0</v>
      </c>
      <c r="BJ95" s="20" t="s">
        <v>76</v>
      </c>
      <c r="BK95" s="221">
        <f>ROUND(I95*H95,2)</f>
        <v>0</v>
      </c>
      <c r="BL95" s="20" t="s">
        <v>160</v>
      </c>
      <c r="BM95" s="220" t="s">
        <v>1083</v>
      </c>
    </row>
    <row r="96" s="2" customFormat="1">
      <c r="A96" s="41"/>
      <c r="B96" s="42"/>
      <c r="C96" s="43"/>
      <c r="D96" s="222" t="s">
        <v>162</v>
      </c>
      <c r="E96" s="43"/>
      <c r="F96" s="223" t="s">
        <v>451</v>
      </c>
      <c r="G96" s="43"/>
      <c r="H96" s="43"/>
      <c r="I96" s="224"/>
      <c r="J96" s="43"/>
      <c r="K96" s="43"/>
      <c r="L96" s="47"/>
      <c r="M96" s="225"/>
      <c r="N96" s="22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162</v>
      </c>
      <c r="AU96" s="20" t="s">
        <v>76</v>
      </c>
    </row>
    <row r="97" s="2" customFormat="1">
      <c r="A97" s="41"/>
      <c r="B97" s="42"/>
      <c r="C97" s="43"/>
      <c r="D97" s="222" t="s">
        <v>163</v>
      </c>
      <c r="E97" s="43"/>
      <c r="F97" s="227" t="s">
        <v>1084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163</v>
      </c>
      <c r="AU97" s="20" t="s">
        <v>76</v>
      </c>
    </row>
    <row r="98" s="2" customFormat="1">
      <c r="A98" s="41"/>
      <c r="B98" s="42"/>
      <c r="C98" s="43"/>
      <c r="D98" s="222" t="s">
        <v>217</v>
      </c>
      <c r="E98" s="43"/>
      <c r="F98" s="227" t="s">
        <v>1085</v>
      </c>
      <c r="G98" s="43"/>
      <c r="H98" s="43"/>
      <c r="I98" s="224"/>
      <c r="J98" s="43"/>
      <c r="K98" s="43"/>
      <c r="L98" s="47"/>
      <c r="M98" s="225"/>
      <c r="N98" s="22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217</v>
      </c>
      <c r="AU98" s="20" t="s">
        <v>76</v>
      </c>
    </row>
    <row r="99" s="2" customFormat="1" ht="16.5" customHeight="1">
      <c r="A99" s="41"/>
      <c r="B99" s="42"/>
      <c r="C99" s="209" t="s">
        <v>177</v>
      </c>
      <c r="D99" s="209" t="s">
        <v>155</v>
      </c>
      <c r="E99" s="210" t="s">
        <v>1086</v>
      </c>
      <c r="F99" s="211" t="s">
        <v>1087</v>
      </c>
      <c r="G99" s="212" t="s">
        <v>346</v>
      </c>
      <c r="H99" s="213">
        <v>16</v>
      </c>
      <c r="I99" s="214"/>
      <c r="J99" s="215">
        <f>ROUND(I99*H99,2)</f>
        <v>0</v>
      </c>
      <c r="K99" s="211" t="s">
        <v>159</v>
      </c>
      <c r="L99" s="47"/>
      <c r="M99" s="216" t="s">
        <v>19</v>
      </c>
      <c r="N99" s="217" t="s">
        <v>40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160</v>
      </c>
      <c r="AT99" s="220" t="s">
        <v>155</v>
      </c>
      <c r="AU99" s="220" t="s">
        <v>76</v>
      </c>
      <c r="AY99" s="20" t="s">
        <v>154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76</v>
      </c>
      <c r="BK99" s="221">
        <f>ROUND(I99*H99,2)</f>
        <v>0</v>
      </c>
      <c r="BL99" s="20" t="s">
        <v>160</v>
      </c>
      <c r="BM99" s="220" t="s">
        <v>1088</v>
      </c>
    </row>
    <row r="100" s="2" customFormat="1">
      <c r="A100" s="41"/>
      <c r="B100" s="42"/>
      <c r="C100" s="43"/>
      <c r="D100" s="222" t="s">
        <v>162</v>
      </c>
      <c r="E100" s="43"/>
      <c r="F100" s="223" t="s">
        <v>1087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162</v>
      </c>
      <c r="AU100" s="20" t="s">
        <v>76</v>
      </c>
    </row>
    <row r="101" s="2" customFormat="1">
      <c r="A101" s="41"/>
      <c r="B101" s="42"/>
      <c r="C101" s="43"/>
      <c r="D101" s="222" t="s">
        <v>163</v>
      </c>
      <c r="E101" s="43"/>
      <c r="F101" s="227" t="s">
        <v>1089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163</v>
      </c>
      <c r="AU101" s="20" t="s">
        <v>76</v>
      </c>
    </row>
    <row r="102" s="2" customFormat="1">
      <c r="A102" s="41"/>
      <c r="B102" s="42"/>
      <c r="C102" s="43"/>
      <c r="D102" s="222" t="s">
        <v>217</v>
      </c>
      <c r="E102" s="43"/>
      <c r="F102" s="227" t="s">
        <v>1090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217</v>
      </c>
      <c r="AU102" s="20" t="s">
        <v>76</v>
      </c>
    </row>
    <row r="103" s="2" customFormat="1" ht="16.5" customHeight="1">
      <c r="A103" s="41"/>
      <c r="B103" s="42"/>
      <c r="C103" s="209" t="s">
        <v>182</v>
      </c>
      <c r="D103" s="209" t="s">
        <v>155</v>
      </c>
      <c r="E103" s="210" t="s">
        <v>462</v>
      </c>
      <c r="F103" s="211" t="s">
        <v>463</v>
      </c>
      <c r="G103" s="212" t="s">
        <v>346</v>
      </c>
      <c r="H103" s="213">
        <v>16</v>
      </c>
      <c r="I103" s="214"/>
      <c r="J103" s="215">
        <f>ROUND(I103*H103,2)</f>
        <v>0</v>
      </c>
      <c r="K103" s="211" t="s">
        <v>159</v>
      </c>
      <c r="L103" s="47"/>
      <c r="M103" s="216" t="s">
        <v>19</v>
      </c>
      <c r="N103" s="217" t="s">
        <v>40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160</v>
      </c>
      <c r="AT103" s="220" t="s">
        <v>155</v>
      </c>
      <c r="AU103" s="220" t="s">
        <v>76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160</v>
      </c>
      <c r="BM103" s="220" t="s">
        <v>1091</v>
      </c>
    </row>
    <row r="104" s="2" customFormat="1">
      <c r="A104" s="41"/>
      <c r="B104" s="42"/>
      <c r="C104" s="43"/>
      <c r="D104" s="222" t="s">
        <v>162</v>
      </c>
      <c r="E104" s="43"/>
      <c r="F104" s="223" t="s">
        <v>463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162</v>
      </c>
      <c r="AU104" s="20" t="s">
        <v>76</v>
      </c>
    </row>
    <row r="105" s="2" customFormat="1">
      <c r="A105" s="41"/>
      <c r="B105" s="42"/>
      <c r="C105" s="43"/>
      <c r="D105" s="222" t="s">
        <v>163</v>
      </c>
      <c r="E105" s="43"/>
      <c r="F105" s="227" t="s">
        <v>1092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163</v>
      </c>
      <c r="AU105" s="20" t="s">
        <v>76</v>
      </c>
    </row>
    <row r="106" s="2" customFormat="1">
      <c r="A106" s="41"/>
      <c r="B106" s="42"/>
      <c r="C106" s="43"/>
      <c r="D106" s="222" t="s">
        <v>217</v>
      </c>
      <c r="E106" s="43"/>
      <c r="F106" s="227" t="s">
        <v>1093</v>
      </c>
      <c r="G106" s="43"/>
      <c r="H106" s="43"/>
      <c r="I106" s="224"/>
      <c r="J106" s="43"/>
      <c r="K106" s="43"/>
      <c r="L106" s="47"/>
      <c r="M106" s="239"/>
      <c r="N106" s="240"/>
      <c r="O106" s="241"/>
      <c r="P106" s="241"/>
      <c r="Q106" s="241"/>
      <c r="R106" s="241"/>
      <c r="S106" s="241"/>
      <c r="T106" s="242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217</v>
      </c>
      <c r="AU106" s="20" t="s">
        <v>76</v>
      </c>
    </row>
    <row r="107" s="2" customFormat="1" ht="6.96" customHeight="1">
      <c r="A107" s="41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47"/>
      <c r="M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</sheetData>
  <sheetProtection sheet="1" autoFilter="0" formatColumns="0" formatRows="0" objects="1" scenarios="1" spinCount="100000" saltValue="l5NSuVFS6IHTbqvi6yZ8CipQaTHaggdqZ8jP6Zf8QjU5MHFJZtyohkMYdWZa9cSwoKjLl+cbgOlWhMyIVko1uw==" hashValue="KEquitXYkowUHVPPyTPEOLwyRTXge78IkQBJPMgHEAiPZGnLccp/Wc2tnYMkliWV5Ocp11KFqLjCpbDJe/qUMg==" algorithmName="SHA-512" password="CC35"/>
  <autoFilter ref="C85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1094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1095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ROUND(J100,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ROUND((SUM(BE100:BE263)),  2)</f>
        <v>0</v>
      </c>
      <c r="G35" s="41"/>
      <c r="H35" s="41"/>
      <c r="I35" s="161">
        <v>0.20999999999999999</v>
      </c>
      <c r="J35" s="160">
        <f>ROUND(((SUM(BE100:BE263))*I35),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ROUND((SUM(BF100:BF263)),  2)</f>
        <v>0</v>
      </c>
      <c r="G36" s="41"/>
      <c r="H36" s="41"/>
      <c r="I36" s="161">
        <v>0.12</v>
      </c>
      <c r="J36" s="160">
        <f>ROUND(((SUM(BF100:BF263))*I36),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ROUND((SUM(BG100:BG263)),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ROUND((SUM(BH100:BH263)),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ROUND((SUM(BI100:BI263)),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1094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11-31-01 - ŽST Hrubá Voda, kanalizace splašková a deštová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J100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1096</v>
      </c>
      <c r="E64" s="181"/>
      <c r="F64" s="181"/>
      <c r="G64" s="181"/>
      <c r="H64" s="181"/>
      <c r="I64" s="181"/>
      <c r="J64" s="182">
        <f>J101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43"/>
      <c r="C65" s="128"/>
      <c r="D65" s="244" t="s">
        <v>1097</v>
      </c>
      <c r="E65" s="245"/>
      <c r="F65" s="245"/>
      <c r="G65" s="245"/>
      <c r="H65" s="245"/>
      <c r="I65" s="245"/>
      <c r="J65" s="246">
        <f>J102</f>
        <v>0</v>
      </c>
      <c r="K65" s="128"/>
      <c r="L65" s="247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4.88" customHeight="1">
      <c r="A66" s="13"/>
      <c r="B66" s="243"/>
      <c r="C66" s="128"/>
      <c r="D66" s="244" t="s">
        <v>1098</v>
      </c>
      <c r="E66" s="245"/>
      <c r="F66" s="245"/>
      <c r="G66" s="245"/>
      <c r="H66" s="245"/>
      <c r="I66" s="245"/>
      <c r="J66" s="246">
        <f>J154</f>
        <v>0</v>
      </c>
      <c r="K66" s="128"/>
      <c r="L66" s="247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4.88" customHeight="1">
      <c r="A67" s="13"/>
      <c r="B67" s="243"/>
      <c r="C67" s="128"/>
      <c r="D67" s="244" t="s">
        <v>1099</v>
      </c>
      <c r="E67" s="245"/>
      <c r="F67" s="245"/>
      <c r="G67" s="245"/>
      <c r="H67" s="245"/>
      <c r="I67" s="245"/>
      <c r="J67" s="246">
        <f>J165</f>
        <v>0</v>
      </c>
      <c r="K67" s="128"/>
      <c r="L67" s="247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13" customFormat="1" ht="19.92" customHeight="1">
      <c r="A68" s="13"/>
      <c r="B68" s="243"/>
      <c r="C68" s="128"/>
      <c r="D68" s="244" t="s">
        <v>1100</v>
      </c>
      <c r="E68" s="245"/>
      <c r="F68" s="245"/>
      <c r="G68" s="245"/>
      <c r="H68" s="245"/>
      <c r="I68" s="245"/>
      <c r="J68" s="246">
        <f>J175</f>
        <v>0</v>
      </c>
      <c r="K68" s="128"/>
      <c r="L68" s="247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="13" customFormat="1" ht="19.92" customHeight="1">
      <c r="A69" s="13"/>
      <c r="B69" s="243"/>
      <c r="C69" s="128"/>
      <c r="D69" s="244" t="s">
        <v>1101</v>
      </c>
      <c r="E69" s="245"/>
      <c r="F69" s="245"/>
      <c r="G69" s="245"/>
      <c r="H69" s="245"/>
      <c r="I69" s="245"/>
      <c r="J69" s="246">
        <f>J193</f>
        <v>0</v>
      </c>
      <c r="K69" s="128"/>
      <c r="L69" s="247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13" customFormat="1" ht="19.92" customHeight="1">
      <c r="A70" s="13"/>
      <c r="B70" s="243"/>
      <c r="C70" s="128"/>
      <c r="D70" s="244" t="s">
        <v>1102</v>
      </c>
      <c r="E70" s="245"/>
      <c r="F70" s="245"/>
      <c r="G70" s="245"/>
      <c r="H70" s="245"/>
      <c r="I70" s="245"/>
      <c r="J70" s="246">
        <f>J197</f>
        <v>0</v>
      </c>
      <c r="K70" s="128"/>
      <c r="L70" s="247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="13" customFormat="1" ht="19.92" customHeight="1">
      <c r="A71" s="13"/>
      <c r="B71" s="243"/>
      <c r="C71" s="128"/>
      <c r="D71" s="244" t="s">
        <v>1103</v>
      </c>
      <c r="E71" s="245"/>
      <c r="F71" s="245"/>
      <c r="G71" s="245"/>
      <c r="H71" s="245"/>
      <c r="I71" s="245"/>
      <c r="J71" s="246">
        <f>J204</f>
        <v>0</v>
      </c>
      <c r="K71" s="128"/>
      <c r="L71" s="247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="13" customFormat="1" ht="19.92" customHeight="1">
      <c r="A72" s="13"/>
      <c r="B72" s="243"/>
      <c r="C72" s="128"/>
      <c r="D72" s="244" t="s">
        <v>1104</v>
      </c>
      <c r="E72" s="245"/>
      <c r="F72" s="245"/>
      <c r="G72" s="245"/>
      <c r="H72" s="245"/>
      <c r="I72" s="245"/>
      <c r="J72" s="246">
        <f>J221</f>
        <v>0</v>
      </c>
      <c r="K72" s="128"/>
      <c r="L72" s="247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="13" customFormat="1" ht="19.92" customHeight="1">
      <c r="A73" s="13"/>
      <c r="B73" s="243"/>
      <c r="C73" s="128"/>
      <c r="D73" s="244" t="s">
        <v>1105</v>
      </c>
      <c r="E73" s="245"/>
      <c r="F73" s="245"/>
      <c r="G73" s="245"/>
      <c r="H73" s="245"/>
      <c r="I73" s="245"/>
      <c r="J73" s="246">
        <f>J229</f>
        <v>0</v>
      </c>
      <c r="K73" s="128"/>
      <c r="L73" s="247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="13" customFormat="1" ht="19.92" customHeight="1">
      <c r="A74" s="13"/>
      <c r="B74" s="243"/>
      <c r="C74" s="128"/>
      <c r="D74" s="244" t="s">
        <v>1106</v>
      </c>
      <c r="E74" s="245"/>
      <c r="F74" s="245"/>
      <c r="G74" s="245"/>
      <c r="H74" s="245"/>
      <c r="I74" s="245"/>
      <c r="J74" s="246">
        <f>J245</f>
        <v>0</v>
      </c>
      <c r="K74" s="128"/>
      <c r="L74" s="247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="9" customFormat="1" ht="24.96" customHeight="1">
      <c r="A75" s="9"/>
      <c r="B75" s="178"/>
      <c r="C75" s="179"/>
      <c r="D75" s="180" t="s">
        <v>1107</v>
      </c>
      <c r="E75" s="181"/>
      <c r="F75" s="181"/>
      <c r="G75" s="181"/>
      <c r="H75" s="181"/>
      <c r="I75" s="181"/>
      <c r="J75" s="182">
        <f>J249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3" customFormat="1" ht="19.92" customHeight="1">
      <c r="A76" s="13"/>
      <c r="B76" s="243"/>
      <c r="C76" s="128"/>
      <c r="D76" s="244" t="s">
        <v>1108</v>
      </c>
      <c r="E76" s="245"/>
      <c r="F76" s="245"/>
      <c r="G76" s="245"/>
      <c r="H76" s="245"/>
      <c r="I76" s="245"/>
      <c r="J76" s="246">
        <f>J250</f>
        <v>0</v>
      </c>
      <c r="K76" s="128"/>
      <c r="L76" s="247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="9" customFormat="1" ht="24.96" customHeight="1">
      <c r="A77" s="9"/>
      <c r="B77" s="178"/>
      <c r="C77" s="179"/>
      <c r="D77" s="180" t="s">
        <v>1109</v>
      </c>
      <c r="E77" s="181"/>
      <c r="F77" s="181"/>
      <c r="G77" s="181"/>
      <c r="H77" s="181"/>
      <c r="I77" s="181"/>
      <c r="J77" s="182">
        <f>J257</f>
        <v>0</v>
      </c>
      <c r="K77" s="179"/>
      <c r="L77" s="18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78"/>
      <c r="C78" s="179"/>
      <c r="D78" s="180" t="s">
        <v>1110</v>
      </c>
      <c r="E78" s="181"/>
      <c r="F78" s="181"/>
      <c r="G78" s="181"/>
      <c r="H78" s="181"/>
      <c r="I78" s="181"/>
      <c r="J78" s="182">
        <f>J260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4" s="2" customFormat="1" ht="6.96" customHeight="1">
      <c r="A84" s="41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4.96" customHeight="1">
      <c r="A85" s="41"/>
      <c r="B85" s="42"/>
      <c r="C85" s="26" t="s">
        <v>140</v>
      </c>
      <c r="D85" s="43"/>
      <c r="E85" s="43"/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16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173" t="str">
        <f>E7</f>
        <v>ŽST Hrubá Voda - vymístění pracoviště ŘP</v>
      </c>
      <c r="F88" s="35"/>
      <c r="G88" s="35"/>
      <c r="H88" s="35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" customFormat="1" ht="12" customHeight="1">
      <c r="B89" s="24"/>
      <c r="C89" s="35" t="s">
        <v>127</v>
      </c>
      <c r="D89" s="25"/>
      <c r="E89" s="25"/>
      <c r="F89" s="25"/>
      <c r="G89" s="25"/>
      <c r="H89" s="25"/>
      <c r="I89" s="25"/>
      <c r="J89" s="25"/>
      <c r="K89" s="25"/>
      <c r="L89" s="23"/>
    </row>
    <row r="90" s="2" customFormat="1" ht="16.5" customHeight="1">
      <c r="A90" s="41"/>
      <c r="B90" s="42"/>
      <c r="C90" s="43"/>
      <c r="D90" s="43"/>
      <c r="E90" s="173" t="s">
        <v>1094</v>
      </c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129</v>
      </c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E11</f>
        <v>SO 11-31-01 - ŽST Hrubá Voda, kanalizace splašková a deštová</v>
      </c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F14</f>
        <v xml:space="preserve"> </v>
      </c>
      <c r="G94" s="43"/>
      <c r="H94" s="43"/>
      <c r="I94" s="35" t="s">
        <v>23</v>
      </c>
      <c r="J94" s="75" t="str">
        <f>IF(J14="","",J14)</f>
        <v>30. 4. 2025</v>
      </c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25</v>
      </c>
      <c r="D96" s="43"/>
      <c r="E96" s="43"/>
      <c r="F96" s="30" t="str">
        <f>E17</f>
        <v xml:space="preserve"> </v>
      </c>
      <c r="G96" s="43"/>
      <c r="H96" s="43"/>
      <c r="I96" s="35" t="s">
        <v>30</v>
      </c>
      <c r="J96" s="39" t="str">
        <f>E23</f>
        <v xml:space="preserve"> </v>
      </c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28</v>
      </c>
      <c r="D97" s="43"/>
      <c r="E97" s="43"/>
      <c r="F97" s="30" t="str">
        <f>IF(E20="","",E20)</f>
        <v>Vyplň údaj</v>
      </c>
      <c r="G97" s="43"/>
      <c r="H97" s="43"/>
      <c r="I97" s="35" t="s">
        <v>32</v>
      </c>
      <c r="J97" s="39" t="str">
        <f>E26</f>
        <v xml:space="preserve"> </v>
      </c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0" customFormat="1" ht="29.28" customHeight="1">
      <c r="A99" s="184"/>
      <c r="B99" s="185"/>
      <c r="C99" s="186" t="s">
        <v>141</v>
      </c>
      <c r="D99" s="187" t="s">
        <v>54</v>
      </c>
      <c r="E99" s="187" t="s">
        <v>50</v>
      </c>
      <c r="F99" s="187" t="s">
        <v>51</v>
      </c>
      <c r="G99" s="187" t="s">
        <v>142</v>
      </c>
      <c r="H99" s="187" t="s">
        <v>143</v>
      </c>
      <c r="I99" s="187" t="s">
        <v>144</v>
      </c>
      <c r="J99" s="187" t="s">
        <v>133</v>
      </c>
      <c r="K99" s="188" t="s">
        <v>145</v>
      </c>
      <c r="L99" s="189"/>
      <c r="M99" s="95" t="s">
        <v>19</v>
      </c>
      <c r="N99" s="96" t="s">
        <v>39</v>
      </c>
      <c r="O99" s="96" t="s">
        <v>146</v>
      </c>
      <c r="P99" s="96" t="s">
        <v>147</v>
      </c>
      <c r="Q99" s="96" t="s">
        <v>148</v>
      </c>
      <c r="R99" s="96" t="s">
        <v>149</v>
      </c>
      <c r="S99" s="96" t="s">
        <v>150</v>
      </c>
      <c r="T99" s="97" t="s">
        <v>151</v>
      </c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</row>
    <row r="100" s="2" customFormat="1" ht="22.8" customHeight="1">
      <c r="A100" s="41"/>
      <c r="B100" s="42"/>
      <c r="C100" s="102" t="s">
        <v>152</v>
      </c>
      <c r="D100" s="43"/>
      <c r="E100" s="43"/>
      <c r="F100" s="43"/>
      <c r="G100" s="43"/>
      <c r="H100" s="43"/>
      <c r="I100" s="43"/>
      <c r="J100" s="190">
        <f>BK100</f>
        <v>0</v>
      </c>
      <c r="K100" s="43"/>
      <c r="L100" s="47"/>
      <c r="M100" s="98"/>
      <c r="N100" s="191"/>
      <c r="O100" s="99"/>
      <c r="P100" s="192">
        <f>P101+P249+P257+P260</f>
        <v>0</v>
      </c>
      <c r="Q100" s="99"/>
      <c r="R100" s="192">
        <f>R101+R249+R257+R260</f>
        <v>22.162952699999998</v>
      </c>
      <c r="S100" s="99"/>
      <c r="T100" s="193">
        <f>T101+T249+T257+T260</f>
        <v>2.5354999999999999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68</v>
      </c>
      <c r="AU100" s="20" t="s">
        <v>134</v>
      </c>
      <c r="BK100" s="194">
        <f>BK101+BK249+BK257+BK260</f>
        <v>0</v>
      </c>
    </row>
    <row r="101" s="11" customFormat="1" ht="25.92" customHeight="1">
      <c r="A101" s="11"/>
      <c r="B101" s="195"/>
      <c r="C101" s="196"/>
      <c r="D101" s="197" t="s">
        <v>68</v>
      </c>
      <c r="E101" s="198" t="s">
        <v>1111</v>
      </c>
      <c r="F101" s="198" t="s">
        <v>1112</v>
      </c>
      <c r="G101" s="196"/>
      <c r="H101" s="196"/>
      <c r="I101" s="199"/>
      <c r="J101" s="200">
        <f>BK101</f>
        <v>0</v>
      </c>
      <c r="K101" s="196"/>
      <c r="L101" s="201"/>
      <c r="M101" s="202"/>
      <c r="N101" s="203"/>
      <c r="O101" s="203"/>
      <c r="P101" s="204">
        <f>P102+P175+P193+P197+P204+P221+P229+P245</f>
        <v>0</v>
      </c>
      <c r="Q101" s="203"/>
      <c r="R101" s="204">
        <f>R102+R175+R193+R197+R204+R221+R229+R245</f>
        <v>21.497377699999998</v>
      </c>
      <c r="S101" s="203"/>
      <c r="T101" s="205">
        <f>T102+T175+T193+T197+T204+T221+T229+T245</f>
        <v>2.5354999999999999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6" t="s">
        <v>76</v>
      </c>
      <c r="AT101" s="207" t="s">
        <v>68</v>
      </c>
      <c r="AU101" s="207" t="s">
        <v>69</v>
      </c>
      <c r="AY101" s="206" t="s">
        <v>154</v>
      </c>
      <c r="BK101" s="208">
        <f>BK102+BK175+BK193+BK197+BK204+BK221+BK229+BK245</f>
        <v>0</v>
      </c>
    </row>
    <row r="102" s="11" customFormat="1" ht="22.8" customHeight="1">
      <c r="A102" s="11"/>
      <c r="B102" s="195"/>
      <c r="C102" s="196"/>
      <c r="D102" s="197" t="s">
        <v>68</v>
      </c>
      <c r="E102" s="248" t="s">
        <v>76</v>
      </c>
      <c r="F102" s="248" t="s">
        <v>153</v>
      </c>
      <c r="G102" s="196"/>
      <c r="H102" s="196"/>
      <c r="I102" s="199"/>
      <c r="J102" s="249">
        <f>BK102</f>
        <v>0</v>
      </c>
      <c r="K102" s="196"/>
      <c r="L102" s="201"/>
      <c r="M102" s="202"/>
      <c r="N102" s="203"/>
      <c r="O102" s="203"/>
      <c r="P102" s="204">
        <f>P103+SUM(P104:P154)+P165</f>
        <v>0</v>
      </c>
      <c r="Q102" s="203"/>
      <c r="R102" s="204">
        <f>R103+SUM(R104:R154)+R165</f>
        <v>7.0539560000000003</v>
      </c>
      <c r="S102" s="203"/>
      <c r="T102" s="205">
        <f>T103+SUM(T104:T154)+T165</f>
        <v>2.5354999999999999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6" t="s">
        <v>76</v>
      </c>
      <c r="AT102" s="207" t="s">
        <v>68</v>
      </c>
      <c r="AU102" s="207" t="s">
        <v>76</v>
      </c>
      <c r="AY102" s="206" t="s">
        <v>154</v>
      </c>
      <c r="BK102" s="208">
        <f>BK103+SUM(BK104:BK154)+BK165</f>
        <v>0</v>
      </c>
    </row>
    <row r="103" s="2" customFormat="1" ht="16.5" customHeight="1">
      <c r="A103" s="41"/>
      <c r="B103" s="42"/>
      <c r="C103" s="209" t="s">
        <v>76</v>
      </c>
      <c r="D103" s="209" t="s">
        <v>155</v>
      </c>
      <c r="E103" s="210" t="s">
        <v>1113</v>
      </c>
      <c r="F103" s="211" t="s">
        <v>1114</v>
      </c>
      <c r="G103" s="212" t="s">
        <v>1115</v>
      </c>
      <c r="H103" s="213">
        <v>7.9000000000000004</v>
      </c>
      <c r="I103" s="214"/>
      <c r="J103" s="215">
        <f>ROUND(I103*H103,2)</f>
        <v>0</v>
      </c>
      <c r="K103" s="211" t="s">
        <v>1116</v>
      </c>
      <c r="L103" s="47"/>
      <c r="M103" s="216" t="s">
        <v>19</v>
      </c>
      <c r="N103" s="217" t="s">
        <v>40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0.29499999999999998</v>
      </c>
      <c r="T103" s="219">
        <f>S103*H103</f>
        <v>2.3304999999999998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160</v>
      </c>
      <c r="AT103" s="220" t="s">
        <v>155</v>
      </c>
      <c r="AU103" s="220" t="s">
        <v>78</v>
      </c>
      <c r="AY103" s="20" t="s">
        <v>154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76</v>
      </c>
      <c r="BK103" s="221">
        <f>ROUND(I103*H103,2)</f>
        <v>0</v>
      </c>
      <c r="BL103" s="20" t="s">
        <v>160</v>
      </c>
      <c r="BM103" s="220" t="s">
        <v>1117</v>
      </c>
    </row>
    <row r="104" s="2" customFormat="1">
      <c r="A104" s="41"/>
      <c r="B104" s="42"/>
      <c r="C104" s="43"/>
      <c r="D104" s="222" t="s">
        <v>162</v>
      </c>
      <c r="E104" s="43"/>
      <c r="F104" s="223" t="s">
        <v>1118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162</v>
      </c>
      <c r="AU104" s="20" t="s">
        <v>78</v>
      </c>
    </row>
    <row r="105" s="2" customFormat="1">
      <c r="A105" s="41"/>
      <c r="B105" s="42"/>
      <c r="C105" s="43"/>
      <c r="D105" s="250" t="s">
        <v>1119</v>
      </c>
      <c r="E105" s="43"/>
      <c r="F105" s="251" t="s">
        <v>1120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1119</v>
      </c>
      <c r="AU105" s="20" t="s">
        <v>78</v>
      </c>
    </row>
    <row r="106" s="2" customFormat="1" ht="16.5" customHeight="1">
      <c r="A106" s="41"/>
      <c r="B106" s="42"/>
      <c r="C106" s="209" t="s">
        <v>78</v>
      </c>
      <c r="D106" s="209" t="s">
        <v>155</v>
      </c>
      <c r="E106" s="210" t="s">
        <v>1121</v>
      </c>
      <c r="F106" s="211" t="s">
        <v>1122</v>
      </c>
      <c r="G106" s="212" t="s">
        <v>1123</v>
      </c>
      <c r="H106" s="213">
        <v>1</v>
      </c>
      <c r="I106" s="214"/>
      <c r="J106" s="215">
        <f>ROUND(I106*H106,2)</f>
        <v>0</v>
      </c>
      <c r="K106" s="211" t="s">
        <v>1116</v>
      </c>
      <c r="L106" s="47"/>
      <c r="M106" s="216" t="s">
        <v>19</v>
      </c>
      <c r="N106" s="217" t="s">
        <v>40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0.20499999999999999</v>
      </c>
      <c r="T106" s="219">
        <f>S106*H106</f>
        <v>0.20499999999999999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160</v>
      </c>
      <c r="AT106" s="220" t="s">
        <v>155</v>
      </c>
      <c r="AU106" s="220" t="s">
        <v>78</v>
      </c>
      <c r="AY106" s="20" t="s">
        <v>154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76</v>
      </c>
      <c r="BK106" s="221">
        <f>ROUND(I106*H106,2)</f>
        <v>0</v>
      </c>
      <c r="BL106" s="20" t="s">
        <v>160</v>
      </c>
      <c r="BM106" s="220" t="s">
        <v>1124</v>
      </c>
    </row>
    <row r="107" s="2" customFormat="1">
      <c r="A107" s="41"/>
      <c r="B107" s="42"/>
      <c r="C107" s="43"/>
      <c r="D107" s="222" t="s">
        <v>162</v>
      </c>
      <c r="E107" s="43"/>
      <c r="F107" s="223" t="s">
        <v>1125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162</v>
      </c>
      <c r="AU107" s="20" t="s">
        <v>78</v>
      </c>
    </row>
    <row r="108" s="2" customFormat="1">
      <c r="A108" s="41"/>
      <c r="B108" s="42"/>
      <c r="C108" s="43"/>
      <c r="D108" s="250" t="s">
        <v>1119</v>
      </c>
      <c r="E108" s="43"/>
      <c r="F108" s="251" t="s">
        <v>1126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1119</v>
      </c>
      <c r="AU108" s="20" t="s">
        <v>78</v>
      </c>
    </row>
    <row r="109" s="2" customFormat="1">
      <c r="A109" s="41"/>
      <c r="B109" s="42"/>
      <c r="C109" s="43"/>
      <c r="D109" s="222" t="s">
        <v>217</v>
      </c>
      <c r="E109" s="43"/>
      <c r="F109" s="227" t="s">
        <v>1127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217</v>
      </c>
      <c r="AU109" s="20" t="s">
        <v>78</v>
      </c>
    </row>
    <row r="110" s="2" customFormat="1" ht="16.5" customHeight="1">
      <c r="A110" s="41"/>
      <c r="B110" s="42"/>
      <c r="C110" s="209" t="s">
        <v>112</v>
      </c>
      <c r="D110" s="209" t="s">
        <v>155</v>
      </c>
      <c r="E110" s="210" t="s">
        <v>1128</v>
      </c>
      <c r="F110" s="211" t="s">
        <v>1129</v>
      </c>
      <c r="G110" s="212" t="s">
        <v>1123</v>
      </c>
      <c r="H110" s="213">
        <v>17</v>
      </c>
      <c r="I110" s="214"/>
      <c r="J110" s="215">
        <f>ROUND(I110*H110,2)</f>
        <v>0</v>
      </c>
      <c r="K110" s="211" t="s">
        <v>1116</v>
      </c>
      <c r="L110" s="47"/>
      <c r="M110" s="216" t="s">
        <v>19</v>
      </c>
      <c r="N110" s="217" t="s">
        <v>40</v>
      </c>
      <c r="O110" s="87"/>
      <c r="P110" s="218">
        <f>O110*H110</f>
        <v>0</v>
      </c>
      <c r="Q110" s="218">
        <v>0.00042000000000000002</v>
      </c>
      <c r="R110" s="218">
        <f>Q110*H110</f>
        <v>0.0071400000000000005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160</v>
      </c>
      <c r="AT110" s="220" t="s">
        <v>155</v>
      </c>
      <c r="AU110" s="220" t="s">
        <v>78</v>
      </c>
      <c r="AY110" s="20" t="s">
        <v>154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160</v>
      </c>
      <c r="BM110" s="220" t="s">
        <v>1130</v>
      </c>
    </row>
    <row r="111" s="2" customFormat="1">
      <c r="A111" s="41"/>
      <c r="B111" s="42"/>
      <c r="C111" s="43"/>
      <c r="D111" s="222" t="s">
        <v>162</v>
      </c>
      <c r="E111" s="43"/>
      <c r="F111" s="223" t="s">
        <v>1131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162</v>
      </c>
      <c r="AU111" s="20" t="s">
        <v>78</v>
      </c>
    </row>
    <row r="112" s="2" customFormat="1">
      <c r="A112" s="41"/>
      <c r="B112" s="42"/>
      <c r="C112" s="43"/>
      <c r="D112" s="250" t="s">
        <v>1119</v>
      </c>
      <c r="E112" s="43"/>
      <c r="F112" s="251" t="s">
        <v>1132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1119</v>
      </c>
      <c r="AU112" s="20" t="s">
        <v>78</v>
      </c>
    </row>
    <row r="113" s="2" customFormat="1" ht="16.5" customHeight="1">
      <c r="A113" s="41"/>
      <c r="B113" s="42"/>
      <c r="C113" s="209" t="s">
        <v>160</v>
      </c>
      <c r="D113" s="209" t="s">
        <v>155</v>
      </c>
      <c r="E113" s="210" t="s">
        <v>1133</v>
      </c>
      <c r="F113" s="211" t="s">
        <v>1134</v>
      </c>
      <c r="G113" s="212" t="s">
        <v>1115</v>
      </c>
      <c r="H113" s="213">
        <v>5.5999999999999996</v>
      </c>
      <c r="I113" s="214"/>
      <c r="J113" s="215">
        <f>ROUND(I113*H113,2)</f>
        <v>0</v>
      </c>
      <c r="K113" s="211" t="s">
        <v>1116</v>
      </c>
      <c r="L113" s="47"/>
      <c r="M113" s="216" t="s">
        <v>19</v>
      </c>
      <c r="N113" s="217" t="s">
        <v>40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160</v>
      </c>
      <c r="AT113" s="220" t="s">
        <v>155</v>
      </c>
      <c r="AU113" s="220" t="s">
        <v>78</v>
      </c>
      <c r="AY113" s="20" t="s">
        <v>154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76</v>
      </c>
      <c r="BK113" s="221">
        <f>ROUND(I113*H113,2)</f>
        <v>0</v>
      </c>
      <c r="BL113" s="20" t="s">
        <v>160</v>
      </c>
      <c r="BM113" s="220" t="s">
        <v>1135</v>
      </c>
    </row>
    <row r="114" s="2" customFormat="1">
      <c r="A114" s="41"/>
      <c r="B114" s="42"/>
      <c r="C114" s="43"/>
      <c r="D114" s="222" t="s">
        <v>162</v>
      </c>
      <c r="E114" s="43"/>
      <c r="F114" s="223" t="s">
        <v>1136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162</v>
      </c>
      <c r="AU114" s="20" t="s">
        <v>78</v>
      </c>
    </row>
    <row r="115" s="2" customFormat="1">
      <c r="A115" s="41"/>
      <c r="B115" s="42"/>
      <c r="C115" s="43"/>
      <c r="D115" s="250" t="s">
        <v>1119</v>
      </c>
      <c r="E115" s="43"/>
      <c r="F115" s="251" t="s">
        <v>1137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1119</v>
      </c>
      <c r="AU115" s="20" t="s">
        <v>78</v>
      </c>
    </row>
    <row r="116" s="2" customFormat="1" ht="21.75" customHeight="1">
      <c r="A116" s="41"/>
      <c r="B116" s="42"/>
      <c r="C116" s="209" t="s">
        <v>177</v>
      </c>
      <c r="D116" s="209" t="s">
        <v>155</v>
      </c>
      <c r="E116" s="210" t="s">
        <v>1138</v>
      </c>
      <c r="F116" s="211" t="s">
        <v>1139</v>
      </c>
      <c r="G116" s="212" t="s">
        <v>1140</v>
      </c>
      <c r="H116" s="213">
        <v>24.800000000000001</v>
      </c>
      <c r="I116" s="214"/>
      <c r="J116" s="215">
        <f>ROUND(I116*H116,2)</f>
        <v>0</v>
      </c>
      <c r="K116" s="211" t="s">
        <v>1116</v>
      </c>
      <c r="L116" s="47"/>
      <c r="M116" s="216" t="s">
        <v>19</v>
      </c>
      <c r="N116" s="217" t="s">
        <v>40</v>
      </c>
      <c r="O116" s="87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0" t="s">
        <v>160</v>
      </c>
      <c r="AT116" s="220" t="s">
        <v>155</v>
      </c>
      <c r="AU116" s="220" t="s">
        <v>78</v>
      </c>
      <c r="AY116" s="20" t="s">
        <v>154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20" t="s">
        <v>76</v>
      </c>
      <c r="BK116" s="221">
        <f>ROUND(I116*H116,2)</f>
        <v>0</v>
      </c>
      <c r="BL116" s="20" t="s">
        <v>160</v>
      </c>
      <c r="BM116" s="220" t="s">
        <v>1141</v>
      </c>
    </row>
    <row r="117" s="2" customFormat="1">
      <c r="A117" s="41"/>
      <c r="B117" s="42"/>
      <c r="C117" s="43"/>
      <c r="D117" s="222" t="s">
        <v>162</v>
      </c>
      <c r="E117" s="43"/>
      <c r="F117" s="223" t="s">
        <v>1142</v>
      </c>
      <c r="G117" s="43"/>
      <c r="H117" s="43"/>
      <c r="I117" s="224"/>
      <c r="J117" s="43"/>
      <c r="K117" s="43"/>
      <c r="L117" s="47"/>
      <c r="M117" s="225"/>
      <c r="N117" s="22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162</v>
      </c>
      <c r="AU117" s="20" t="s">
        <v>78</v>
      </c>
    </row>
    <row r="118" s="2" customFormat="1">
      <c r="A118" s="41"/>
      <c r="B118" s="42"/>
      <c r="C118" s="43"/>
      <c r="D118" s="250" t="s">
        <v>1119</v>
      </c>
      <c r="E118" s="43"/>
      <c r="F118" s="251" t="s">
        <v>1143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1119</v>
      </c>
      <c r="AU118" s="20" t="s">
        <v>78</v>
      </c>
    </row>
    <row r="119" s="2" customFormat="1" ht="21.75" customHeight="1">
      <c r="A119" s="41"/>
      <c r="B119" s="42"/>
      <c r="C119" s="209" t="s">
        <v>182</v>
      </c>
      <c r="D119" s="209" t="s">
        <v>155</v>
      </c>
      <c r="E119" s="210" t="s">
        <v>1144</v>
      </c>
      <c r="F119" s="211" t="s">
        <v>1145</v>
      </c>
      <c r="G119" s="212" t="s">
        <v>1140</v>
      </c>
      <c r="H119" s="213">
        <v>8.9900000000000002</v>
      </c>
      <c r="I119" s="214"/>
      <c r="J119" s="215">
        <f>ROUND(I119*H119,2)</f>
        <v>0</v>
      </c>
      <c r="K119" s="211" t="s">
        <v>1116</v>
      </c>
      <c r="L119" s="47"/>
      <c r="M119" s="216" t="s">
        <v>19</v>
      </c>
      <c r="N119" s="217" t="s">
        <v>40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160</v>
      </c>
      <c r="AT119" s="220" t="s">
        <v>155</v>
      </c>
      <c r="AU119" s="220" t="s">
        <v>78</v>
      </c>
      <c r="AY119" s="20" t="s">
        <v>154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76</v>
      </c>
      <c r="BK119" s="221">
        <f>ROUND(I119*H119,2)</f>
        <v>0</v>
      </c>
      <c r="BL119" s="20" t="s">
        <v>160</v>
      </c>
      <c r="BM119" s="220" t="s">
        <v>1146</v>
      </c>
    </row>
    <row r="120" s="2" customFormat="1">
      <c r="A120" s="41"/>
      <c r="B120" s="42"/>
      <c r="C120" s="43"/>
      <c r="D120" s="222" t="s">
        <v>162</v>
      </c>
      <c r="E120" s="43"/>
      <c r="F120" s="223" t="s">
        <v>1147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162</v>
      </c>
      <c r="AU120" s="20" t="s">
        <v>78</v>
      </c>
    </row>
    <row r="121" s="2" customFormat="1">
      <c r="A121" s="41"/>
      <c r="B121" s="42"/>
      <c r="C121" s="43"/>
      <c r="D121" s="250" t="s">
        <v>1119</v>
      </c>
      <c r="E121" s="43"/>
      <c r="F121" s="251" t="s">
        <v>1148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1119</v>
      </c>
      <c r="AU121" s="20" t="s">
        <v>78</v>
      </c>
    </row>
    <row r="122" s="2" customFormat="1" ht="16.5" customHeight="1">
      <c r="A122" s="41"/>
      <c r="B122" s="42"/>
      <c r="C122" s="209" t="s">
        <v>186</v>
      </c>
      <c r="D122" s="209" t="s">
        <v>155</v>
      </c>
      <c r="E122" s="210" t="s">
        <v>1149</v>
      </c>
      <c r="F122" s="211" t="s">
        <v>1150</v>
      </c>
      <c r="G122" s="212" t="s">
        <v>1115</v>
      </c>
      <c r="H122" s="213">
        <v>28.800000000000001</v>
      </c>
      <c r="I122" s="214"/>
      <c r="J122" s="215">
        <f>ROUND(I122*H122,2)</f>
        <v>0</v>
      </c>
      <c r="K122" s="211" t="s">
        <v>1116</v>
      </c>
      <c r="L122" s="47"/>
      <c r="M122" s="216" t="s">
        <v>19</v>
      </c>
      <c r="N122" s="217" t="s">
        <v>40</v>
      </c>
      <c r="O122" s="87"/>
      <c r="P122" s="218">
        <f>O122*H122</f>
        <v>0</v>
      </c>
      <c r="Q122" s="218">
        <v>0.00058</v>
      </c>
      <c r="R122" s="218">
        <f>Q122*H122</f>
        <v>0.016704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160</v>
      </c>
      <c r="AT122" s="220" t="s">
        <v>155</v>
      </c>
      <c r="AU122" s="220" t="s">
        <v>78</v>
      </c>
      <c r="AY122" s="20" t="s">
        <v>154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160</v>
      </c>
      <c r="BM122" s="220" t="s">
        <v>1151</v>
      </c>
    </row>
    <row r="123" s="2" customFormat="1">
      <c r="A123" s="41"/>
      <c r="B123" s="42"/>
      <c r="C123" s="43"/>
      <c r="D123" s="222" t="s">
        <v>162</v>
      </c>
      <c r="E123" s="43"/>
      <c r="F123" s="223" t="s">
        <v>1152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162</v>
      </c>
      <c r="AU123" s="20" t="s">
        <v>78</v>
      </c>
    </row>
    <row r="124" s="2" customFormat="1">
      <c r="A124" s="41"/>
      <c r="B124" s="42"/>
      <c r="C124" s="43"/>
      <c r="D124" s="250" t="s">
        <v>1119</v>
      </c>
      <c r="E124" s="43"/>
      <c r="F124" s="251" t="s">
        <v>1153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1119</v>
      </c>
      <c r="AU124" s="20" t="s">
        <v>78</v>
      </c>
    </row>
    <row r="125" s="12" customFormat="1">
      <c r="A125" s="12"/>
      <c r="B125" s="228"/>
      <c r="C125" s="229"/>
      <c r="D125" s="222" t="s">
        <v>373</v>
      </c>
      <c r="E125" s="230" t="s">
        <v>19</v>
      </c>
      <c r="F125" s="231" t="s">
        <v>1154</v>
      </c>
      <c r="G125" s="229"/>
      <c r="H125" s="232">
        <v>28.800000000000001</v>
      </c>
      <c r="I125" s="233"/>
      <c r="J125" s="229"/>
      <c r="K125" s="229"/>
      <c r="L125" s="234"/>
      <c r="M125" s="252"/>
      <c r="N125" s="253"/>
      <c r="O125" s="253"/>
      <c r="P125" s="253"/>
      <c r="Q125" s="253"/>
      <c r="R125" s="253"/>
      <c r="S125" s="253"/>
      <c r="T125" s="25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8" t="s">
        <v>373</v>
      </c>
      <c r="AU125" s="238" t="s">
        <v>78</v>
      </c>
      <c r="AV125" s="12" t="s">
        <v>78</v>
      </c>
      <c r="AW125" s="12" t="s">
        <v>31</v>
      </c>
      <c r="AX125" s="12" t="s">
        <v>76</v>
      </c>
      <c r="AY125" s="238" t="s">
        <v>154</v>
      </c>
    </row>
    <row r="126" s="2" customFormat="1" ht="16.5" customHeight="1">
      <c r="A126" s="41"/>
      <c r="B126" s="42"/>
      <c r="C126" s="209" t="s">
        <v>197</v>
      </c>
      <c r="D126" s="209" t="s">
        <v>155</v>
      </c>
      <c r="E126" s="210" t="s">
        <v>1155</v>
      </c>
      <c r="F126" s="211" t="s">
        <v>1156</v>
      </c>
      <c r="G126" s="212" t="s">
        <v>1115</v>
      </c>
      <c r="H126" s="213">
        <v>28.800000000000001</v>
      </c>
      <c r="I126" s="214"/>
      <c r="J126" s="215">
        <f>ROUND(I126*H126,2)</f>
        <v>0</v>
      </c>
      <c r="K126" s="211" t="s">
        <v>1116</v>
      </c>
      <c r="L126" s="47"/>
      <c r="M126" s="216" t="s">
        <v>19</v>
      </c>
      <c r="N126" s="217" t="s">
        <v>40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160</v>
      </c>
      <c r="AT126" s="220" t="s">
        <v>155</v>
      </c>
      <c r="AU126" s="220" t="s">
        <v>78</v>
      </c>
      <c r="AY126" s="20" t="s">
        <v>154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76</v>
      </c>
      <c r="BK126" s="221">
        <f>ROUND(I126*H126,2)</f>
        <v>0</v>
      </c>
      <c r="BL126" s="20" t="s">
        <v>160</v>
      </c>
      <c r="BM126" s="220" t="s">
        <v>1157</v>
      </c>
    </row>
    <row r="127" s="2" customFormat="1">
      <c r="A127" s="41"/>
      <c r="B127" s="42"/>
      <c r="C127" s="43"/>
      <c r="D127" s="222" t="s">
        <v>162</v>
      </c>
      <c r="E127" s="43"/>
      <c r="F127" s="223" t="s">
        <v>1158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162</v>
      </c>
      <c r="AU127" s="20" t="s">
        <v>78</v>
      </c>
    </row>
    <row r="128" s="2" customFormat="1">
      <c r="A128" s="41"/>
      <c r="B128" s="42"/>
      <c r="C128" s="43"/>
      <c r="D128" s="250" t="s">
        <v>1119</v>
      </c>
      <c r="E128" s="43"/>
      <c r="F128" s="251" t="s">
        <v>1159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1119</v>
      </c>
      <c r="AU128" s="20" t="s">
        <v>78</v>
      </c>
    </row>
    <row r="129" s="2" customFormat="1" ht="16.5" customHeight="1">
      <c r="A129" s="41"/>
      <c r="B129" s="42"/>
      <c r="C129" s="209" t="s">
        <v>207</v>
      </c>
      <c r="D129" s="209" t="s">
        <v>155</v>
      </c>
      <c r="E129" s="210" t="s">
        <v>1160</v>
      </c>
      <c r="F129" s="211" t="s">
        <v>1161</v>
      </c>
      <c r="G129" s="212" t="s">
        <v>1115</v>
      </c>
      <c r="H129" s="213">
        <v>28.800000000000001</v>
      </c>
      <c r="I129" s="214"/>
      <c r="J129" s="215">
        <f>ROUND(I129*H129,2)</f>
        <v>0</v>
      </c>
      <c r="K129" s="211" t="s">
        <v>322</v>
      </c>
      <c r="L129" s="47"/>
      <c r="M129" s="216" t="s">
        <v>19</v>
      </c>
      <c r="N129" s="217" t="s">
        <v>40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0" t="s">
        <v>160</v>
      </c>
      <c r="AT129" s="220" t="s">
        <v>155</v>
      </c>
      <c r="AU129" s="220" t="s">
        <v>78</v>
      </c>
      <c r="AY129" s="20" t="s">
        <v>154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20" t="s">
        <v>76</v>
      </c>
      <c r="BK129" s="221">
        <f>ROUND(I129*H129,2)</f>
        <v>0</v>
      </c>
      <c r="BL129" s="20" t="s">
        <v>160</v>
      </c>
      <c r="BM129" s="220" t="s">
        <v>1162</v>
      </c>
    </row>
    <row r="130" s="2" customFormat="1">
      <c r="A130" s="41"/>
      <c r="B130" s="42"/>
      <c r="C130" s="43"/>
      <c r="D130" s="222" t="s">
        <v>162</v>
      </c>
      <c r="E130" s="43"/>
      <c r="F130" s="223" t="s">
        <v>1161</v>
      </c>
      <c r="G130" s="43"/>
      <c r="H130" s="43"/>
      <c r="I130" s="224"/>
      <c r="J130" s="43"/>
      <c r="K130" s="43"/>
      <c r="L130" s="47"/>
      <c r="M130" s="225"/>
      <c r="N130" s="226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162</v>
      </c>
      <c r="AU130" s="20" t="s">
        <v>78</v>
      </c>
    </row>
    <row r="131" s="2" customFormat="1" ht="16.5" customHeight="1">
      <c r="A131" s="41"/>
      <c r="B131" s="42"/>
      <c r="C131" s="209" t="s">
        <v>203</v>
      </c>
      <c r="D131" s="209" t="s">
        <v>155</v>
      </c>
      <c r="E131" s="210" t="s">
        <v>1163</v>
      </c>
      <c r="F131" s="211" t="s">
        <v>1164</v>
      </c>
      <c r="G131" s="212" t="s">
        <v>1140</v>
      </c>
      <c r="H131" s="213">
        <v>18.032</v>
      </c>
      <c r="I131" s="214"/>
      <c r="J131" s="215">
        <f>ROUND(I131*H131,2)</f>
        <v>0</v>
      </c>
      <c r="K131" s="211" t="s">
        <v>1116</v>
      </c>
      <c r="L131" s="47"/>
      <c r="M131" s="216" t="s">
        <v>19</v>
      </c>
      <c r="N131" s="217" t="s">
        <v>40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160</v>
      </c>
      <c r="AT131" s="220" t="s">
        <v>155</v>
      </c>
      <c r="AU131" s="220" t="s">
        <v>78</v>
      </c>
      <c r="AY131" s="20" t="s">
        <v>154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76</v>
      </c>
      <c r="BK131" s="221">
        <f>ROUND(I131*H131,2)</f>
        <v>0</v>
      </c>
      <c r="BL131" s="20" t="s">
        <v>160</v>
      </c>
      <c r="BM131" s="220" t="s">
        <v>1165</v>
      </c>
    </row>
    <row r="132" s="2" customFormat="1">
      <c r="A132" s="41"/>
      <c r="B132" s="42"/>
      <c r="C132" s="43"/>
      <c r="D132" s="222" t="s">
        <v>162</v>
      </c>
      <c r="E132" s="43"/>
      <c r="F132" s="223" t="s">
        <v>1166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162</v>
      </c>
      <c r="AU132" s="20" t="s">
        <v>78</v>
      </c>
    </row>
    <row r="133" s="2" customFormat="1">
      <c r="A133" s="41"/>
      <c r="B133" s="42"/>
      <c r="C133" s="43"/>
      <c r="D133" s="250" t="s">
        <v>1119</v>
      </c>
      <c r="E133" s="43"/>
      <c r="F133" s="251" t="s">
        <v>1167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1119</v>
      </c>
      <c r="AU133" s="20" t="s">
        <v>78</v>
      </c>
    </row>
    <row r="134" s="2" customFormat="1" ht="16.5" customHeight="1">
      <c r="A134" s="41"/>
      <c r="B134" s="42"/>
      <c r="C134" s="209" t="s">
        <v>219</v>
      </c>
      <c r="D134" s="209" t="s">
        <v>155</v>
      </c>
      <c r="E134" s="210" t="s">
        <v>1168</v>
      </c>
      <c r="F134" s="211" t="s">
        <v>1169</v>
      </c>
      <c r="G134" s="212" t="s">
        <v>1140</v>
      </c>
      <c r="H134" s="213">
        <v>4.1349999999999998</v>
      </c>
      <c r="I134" s="214"/>
      <c r="J134" s="215">
        <f>ROUND(I134*H134,2)</f>
        <v>0</v>
      </c>
      <c r="K134" s="211" t="s">
        <v>1116</v>
      </c>
      <c r="L134" s="47"/>
      <c r="M134" s="216" t="s">
        <v>19</v>
      </c>
      <c r="N134" s="217" t="s">
        <v>40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160</v>
      </c>
      <c r="AT134" s="220" t="s">
        <v>155</v>
      </c>
      <c r="AU134" s="220" t="s">
        <v>78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160</v>
      </c>
      <c r="BM134" s="220" t="s">
        <v>1170</v>
      </c>
    </row>
    <row r="135" s="2" customFormat="1">
      <c r="A135" s="41"/>
      <c r="B135" s="42"/>
      <c r="C135" s="43"/>
      <c r="D135" s="222" t="s">
        <v>162</v>
      </c>
      <c r="E135" s="43"/>
      <c r="F135" s="223" t="s">
        <v>1171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162</v>
      </c>
      <c r="AU135" s="20" t="s">
        <v>78</v>
      </c>
    </row>
    <row r="136" s="2" customFormat="1">
      <c r="A136" s="41"/>
      <c r="B136" s="42"/>
      <c r="C136" s="43"/>
      <c r="D136" s="250" t="s">
        <v>1119</v>
      </c>
      <c r="E136" s="43"/>
      <c r="F136" s="251" t="s">
        <v>1172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1119</v>
      </c>
      <c r="AU136" s="20" t="s">
        <v>78</v>
      </c>
    </row>
    <row r="137" s="2" customFormat="1" ht="16.5" customHeight="1">
      <c r="A137" s="41"/>
      <c r="B137" s="42"/>
      <c r="C137" s="255" t="s">
        <v>8</v>
      </c>
      <c r="D137" s="255" t="s">
        <v>170</v>
      </c>
      <c r="E137" s="256" t="s">
        <v>1173</v>
      </c>
      <c r="F137" s="257" t="s">
        <v>1174</v>
      </c>
      <c r="G137" s="258" t="s">
        <v>1175</v>
      </c>
      <c r="H137" s="259">
        <v>7.0300000000000002</v>
      </c>
      <c r="I137" s="260"/>
      <c r="J137" s="261">
        <f>ROUND(I137*H137,2)</f>
        <v>0</v>
      </c>
      <c r="K137" s="257" t="s">
        <v>1116</v>
      </c>
      <c r="L137" s="262"/>
      <c r="M137" s="263" t="s">
        <v>19</v>
      </c>
      <c r="N137" s="264" t="s">
        <v>40</v>
      </c>
      <c r="O137" s="87"/>
      <c r="P137" s="218">
        <f>O137*H137</f>
        <v>0</v>
      </c>
      <c r="Q137" s="218">
        <v>1</v>
      </c>
      <c r="R137" s="218">
        <f>Q137*H137</f>
        <v>7.0300000000000002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197</v>
      </c>
      <c r="AT137" s="220" t="s">
        <v>170</v>
      </c>
      <c r="AU137" s="220" t="s">
        <v>78</v>
      </c>
      <c r="AY137" s="20" t="s">
        <v>154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76</v>
      </c>
      <c r="BK137" s="221">
        <f>ROUND(I137*H137,2)</f>
        <v>0</v>
      </c>
      <c r="BL137" s="20" t="s">
        <v>160</v>
      </c>
      <c r="BM137" s="220" t="s">
        <v>1176</v>
      </c>
    </row>
    <row r="138" s="2" customFormat="1">
      <c r="A138" s="41"/>
      <c r="B138" s="42"/>
      <c r="C138" s="43"/>
      <c r="D138" s="222" t="s">
        <v>162</v>
      </c>
      <c r="E138" s="43"/>
      <c r="F138" s="223" t="s">
        <v>1174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162</v>
      </c>
      <c r="AU138" s="20" t="s">
        <v>78</v>
      </c>
    </row>
    <row r="139" s="12" customFormat="1">
      <c r="A139" s="12"/>
      <c r="B139" s="228"/>
      <c r="C139" s="229"/>
      <c r="D139" s="222" t="s">
        <v>373</v>
      </c>
      <c r="E139" s="230" t="s">
        <v>19</v>
      </c>
      <c r="F139" s="231" t="s">
        <v>1177</v>
      </c>
      <c r="G139" s="229"/>
      <c r="H139" s="232">
        <v>7.0300000000000002</v>
      </c>
      <c r="I139" s="233"/>
      <c r="J139" s="229"/>
      <c r="K139" s="229"/>
      <c r="L139" s="234"/>
      <c r="M139" s="252"/>
      <c r="N139" s="253"/>
      <c r="O139" s="253"/>
      <c r="P139" s="253"/>
      <c r="Q139" s="253"/>
      <c r="R139" s="253"/>
      <c r="S139" s="253"/>
      <c r="T139" s="25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8" t="s">
        <v>373</v>
      </c>
      <c r="AU139" s="238" t="s">
        <v>78</v>
      </c>
      <c r="AV139" s="12" t="s">
        <v>78</v>
      </c>
      <c r="AW139" s="12" t="s">
        <v>31</v>
      </c>
      <c r="AX139" s="12" t="s">
        <v>76</v>
      </c>
      <c r="AY139" s="238" t="s">
        <v>154</v>
      </c>
    </row>
    <row r="140" s="2" customFormat="1" ht="16.5" customHeight="1">
      <c r="A140" s="41"/>
      <c r="B140" s="42"/>
      <c r="C140" s="209" t="s">
        <v>231</v>
      </c>
      <c r="D140" s="209" t="s">
        <v>155</v>
      </c>
      <c r="E140" s="210" t="s">
        <v>1178</v>
      </c>
      <c r="F140" s="211" t="s">
        <v>1179</v>
      </c>
      <c r="G140" s="212" t="s">
        <v>1115</v>
      </c>
      <c r="H140" s="213">
        <v>5.5999999999999996</v>
      </c>
      <c r="I140" s="214"/>
      <c r="J140" s="215">
        <f>ROUND(I140*H140,2)</f>
        <v>0</v>
      </c>
      <c r="K140" s="211" t="s">
        <v>1116</v>
      </c>
      <c r="L140" s="47"/>
      <c r="M140" s="216" t="s">
        <v>19</v>
      </c>
      <c r="N140" s="217" t="s">
        <v>40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160</v>
      </c>
      <c r="AT140" s="220" t="s">
        <v>155</v>
      </c>
      <c r="AU140" s="220" t="s">
        <v>78</v>
      </c>
      <c r="AY140" s="20" t="s">
        <v>154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76</v>
      </c>
      <c r="BK140" s="221">
        <f>ROUND(I140*H140,2)</f>
        <v>0</v>
      </c>
      <c r="BL140" s="20" t="s">
        <v>160</v>
      </c>
      <c r="BM140" s="220" t="s">
        <v>1180</v>
      </c>
    </row>
    <row r="141" s="2" customFormat="1">
      <c r="A141" s="41"/>
      <c r="B141" s="42"/>
      <c r="C141" s="43"/>
      <c r="D141" s="222" t="s">
        <v>162</v>
      </c>
      <c r="E141" s="43"/>
      <c r="F141" s="223" t="s">
        <v>1181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162</v>
      </c>
      <c r="AU141" s="20" t="s">
        <v>78</v>
      </c>
    </row>
    <row r="142" s="2" customFormat="1">
      <c r="A142" s="41"/>
      <c r="B142" s="42"/>
      <c r="C142" s="43"/>
      <c r="D142" s="250" t="s">
        <v>1119</v>
      </c>
      <c r="E142" s="43"/>
      <c r="F142" s="251" t="s">
        <v>1182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1119</v>
      </c>
      <c r="AU142" s="20" t="s">
        <v>78</v>
      </c>
    </row>
    <row r="143" s="2" customFormat="1" ht="16.5" customHeight="1">
      <c r="A143" s="41"/>
      <c r="B143" s="42"/>
      <c r="C143" s="209" t="s">
        <v>191</v>
      </c>
      <c r="D143" s="209" t="s">
        <v>155</v>
      </c>
      <c r="E143" s="210" t="s">
        <v>1183</v>
      </c>
      <c r="F143" s="211" t="s">
        <v>1184</v>
      </c>
      <c r="G143" s="212" t="s">
        <v>1115</v>
      </c>
      <c r="H143" s="213">
        <v>5.5999999999999996</v>
      </c>
      <c r="I143" s="214"/>
      <c r="J143" s="215">
        <f>ROUND(I143*H143,2)</f>
        <v>0</v>
      </c>
      <c r="K143" s="211" t="s">
        <v>1116</v>
      </c>
      <c r="L143" s="47"/>
      <c r="M143" s="216" t="s">
        <v>19</v>
      </c>
      <c r="N143" s="217" t="s">
        <v>40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160</v>
      </c>
      <c r="AT143" s="220" t="s">
        <v>155</v>
      </c>
      <c r="AU143" s="220" t="s">
        <v>78</v>
      </c>
      <c r="AY143" s="20" t="s">
        <v>154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20" t="s">
        <v>76</v>
      </c>
      <c r="BK143" s="221">
        <f>ROUND(I143*H143,2)</f>
        <v>0</v>
      </c>
      <c r="BL143" s="20" t="s">
        <v>160</v>
      </c>
      <c r="BM143" s="220" t="s">
        <v>1185</v>
      </c>
    </row>
    <row r="144" s="2" customFormat="1">
      <c r="A144" s="41"/>
      <c r="B144" s="42"/>
      <c r="C144" s="43"/>
      <c r="D144" s="222" t="s">
        <v>162</v>
      </c>
      <c r="E144" s="43"/>
      <c r="F144" s="223" t="s">
        <v>1186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162</v>
      </c>
      <c r="AU144" s="20" t="s">
        <v>78</v>
      </c>
    </row>
    <row r="145" s="2" customFormat="1">
      <c r="A145" s="41"/>
      <c r="B145" s="42"/>
      <c r="C145" s="43"/>
      <c r="D145" s="250" t="s">
        <v>1119</v>
      </c>
      <c r="E145" s="43"/>
      <c r="F145" s="251" t="s">
        <v>1187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1119</v>
      </c>
      <c r="AU145" s="20" t="s">
        <v>78</v>
      </c>
    </row>
    <row r="146" s="2" customFormat="1" ht="16.5" customHeight="1">
      <c r="A146" s="41"/>
      <c r="B146" s="42"/>
      <c r="C146" s="255" t="s">
        <v>212</v>
      </c>
      <c r="D146" s="255" t="s">
        <v>170</v>
      </c>
      <c r="E146" s="256" t="s">
        <v>1188</v>
      </c>
      <c r="F146" s="257" t="s">
        <v>1189</v>
      </c>
      <c r="G146" s="258" t="s">
        <v>1190</v>
      </c>
      <c r="H146" s="259">
        <v>0.112</v>
      </c>
      <c r="I146" s="260"/>
      <c r="J146" s="261">
        <f>ROUND(I146*H146,2)</f>
        <v>0</v>
      </c>
      <c r="K146" s="257" t="s">
        <v>1116</v>
      </c>
      <c r="L146" s="262"/>
      <c r="M146" s="263" t="s">
        <v>19</v>
      </c>
      <c r="N146" s="264" t="s">
        <v>40</v>
      </c>
      <c r="O146" s="87"/>
      <c r="P146" s="218">
        <f>O146*H146</f>
        <v>0</v>
      </c>
      <c r="Q146" s="218">
        <v>0.001</v>
      </c>
      <c r="R146" s="218">
        <f>Q146*H146</f>
        <v>0.000112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197</v>
      </c>
      <c r="AT146" s="220" t="s">
        <v>170</v>
      </c>
      <c r="AU146" s="220" t="s">
        <v>78</v>
      </c>
      <c r="AY146" s="20" t="s">
        <v>154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76</v>
      </c>
      <c r="BK146" s="221">
        <f>ROUND(I146*H146,2)</f>
        <v>0</v>
      </c>
      <c r="BL146" s="20" t="s">
        <v>160</v>
      </c>
      <c r="BM146" s="220" t="s">
        <v>1191</v>
      </c>
    </row>
    <row r="147" s="2" customFormat="1">
      <c r="A147" s="41"/>
      <c r="B147" s="42"/>
      <c r="C147" s="43"/>
      <c r="D147" s="222" t="s">
        <v>162</v>
      </c>
      <c r="E147" s="43"/>
      <c r="F147" s="223" t="s">
        <v>1189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162</v>
      </c>
      <c r="AU147" s="20" t="s">
        <v>78</v>
      </c>
    </row>
    <row r="148" s="12" customFormat="1">
      <c r="A148" s="12"/>
      <c r="B148" s="228"/>
      <c r="C148" s="229"/>
      <c r="D148" s="222" t="s">
        <v>373</v>
      </c>
      <c r="E148" s="230" t="s">
        <v>19</v>
      </c>
      <c r="F148" s="231" t="s">
        <v>1192</v>
      </c>
      <c r="G148" s="229"/>
      <c r="H148" s="232">
        <v>0.112</v>
      </c>
      <c r="I148" s="233"/>
      <c r="J148" s="229"/>
      <c r="K148" s="229"/>
      <c r="L148" s="234"/>
      <c r="M148" s="252"/>
      <c r="N148" s="253"/>
      <c r="O148" s="253"/>
      <c r="P148" s="253"/>
      <c r="Q148" s="253"/>
      <c r="R148" s="253"/>
      <c r="S148" s="253"/>
      <c r="T148" s="25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8" t="s">
        <v>373</v>
      </c>
      <c r="AU148" s="238" t="s">
        <v>78</v>
      </c>
      <c r="AV148" s="12" t="s">
        <v>78</v>
      </c>
      <c r="AW148" s="12" t="s">
        <v>31</v>
      </c>
      <c r="AX148" s="12" t="s">
        <v>76</v>
      </c>
      <c r="AY148" s="238" t="s">
        <v>154</v>
      </c>
    </row>
    <row r="149" s="2" customFormat="1" ht="16.5" customHeight="1">
      <c r="A149" s="41"/>
      <c r="B149" s="42"/>
      <c r="C149" s="209" t="s">
        <v>223</v>
      </c>
      <c r="D149" s="209" t="s">
        <v>155</v>
      </c>
      <c r="E149" s="210" t="s">
        <v>1193</v>
      </c>
      <c r="F149" s="211" t="s">
        <v>1194</v>
      </c>
      <c r="G149" s="212" t="s">
        <v>1115</v>
      </c>
      <c r="H149" s="213">
        <v>16.550000000000001</v>
      </c>
      <c r="I149" s="214"/>
      <c r="J149" s="215">
        <f>ROUND(I149*H149,2)</f>
        <v>0</v>
      </c>
      <c r="K149" s="211" t="s">
        <v>1116</v>
      </c>
      <c r="L149" s="47"/>
      <c r="M149" s="216" t="s">
        <v>19</v>
      </c>
      <c r="N149" s="217" t="s">
        <v>40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160</v>
      </c>
      <c r="AT149" s="220" t="s">
        <v>155</v>
      </c>
      <c r="AU149" s="220" t="s">
        <v>78</v>
      </c>
      <c r="AY149" s="20" t="s">
        <v>154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76</v>
      </c>
      <c r="BK149" s="221">
        <f>ROUND(I149*H149,2)</f>
        <v>0</v>
      </c>
      <c r="BL149" s="20" t="s">
        <v>160</v>
      </c>
      <c r="BM149" s="220" t="s">
        <v>1195</v>
      </c>
    </row>
    <row r="150" s="2" customFormat="1">
      <c r="A150" s="41"/>
      <c r="B150" s="42"/>
      <c r="C150" s="43"/>
      <c r="D150" s="222" t="s">
        <v>162</v>
      </c>
      <c r="E150" s="43"/>
      <c r="F150" s="223" t="s">
        <v>1196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162</v>
      </c>
      <c r="AU150" s="20" t="s">
        <v>78</v>
      </c>
    </row>
    <row r="151" s="2" customFormat="1">
      <c r="A151" s="41"/>
      <c r="B151" s="42"/>
      <c r="C151" s="43"/>
      <c r="D151" s="250" t="s">
        <v>1119</v>
      </c>
      <c r="E151" s="43"/>
      <c r="F151" s="251" t="s">
        <v>1197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1119</v>
      </c>
      <c r="AU151" s="20" t="s">
        <v>78</v>
      </c>
    </row>
    <row r="152" s="2" customFormat="1" ht="16.5" customHeight="1">
      <c r="A152" s="41"/>
      <c r="B152" s="42"/>
      <c r="C152" s="209" t="s">
        <v>241</v>
      </c>
      <c r="D152" s="209" t="s">
        <v>155</v>
      </c>
      <c r="E152" s="210" t="s">
        <v>1198</v>
      </c>
      <c r="F152" s="211" t="s">
        <v>1199</v>
      </c>
      <c r="G152" s="212" t="s">
        <v>1200</v>
      </c>
      <c r="H152" s="213">
        <v>1</v>
      </c>
      <c r="I152" s="214"/>
      <c r="J152" s="215">
        <f>ROUND(I152*H152,2)</f>
        <v>0</v>
      </c>
      <c r="K152" s="211" t="s">
        <v>322</v>
      </c>
      <c r="L152" s="47"/>
      <c r="M152" s="216" t="s">
        <v>19</v>
      </c>
      <c r="N152" s="217" t="s">
        <v>40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0" t="s">
        <v>160</v>
      </c>
      <c r="AT152" s="220" t="s">
        <v>155</v>
      </c>
      <c r="AU152" s="220" t="s">
        <v>78</v>
      </c>
      <c r="AY152" s="20" t="s">
        <v>154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20" t="s">
        <v>76</v>
      </c>
      <c r="BK152" s="221">
        <f>ROUND(I152*H152,2)</f>
        <v>0</v>
      </c>
      <c r="BL152" s="20" t="s">
        <v>160</v>
      </c>
      <c r="BM152" s="220" t="s">
        <v>1201</v>
      </c>
    </row>
    <row r="153" s="2" customFormat="1">
      <c r="A153" s="41"/>
      <c r="B153" s="42"/>
      <c r="C153" s="43"/>
      <c r="D153" s="222" t="s">
        <v>162</v>
      </c>
      <c r="E153" s="43"/>
      <c r="F153" s="223" t="s">
        <v>1199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162</v>
      </c>
      <c r="AU153" s="20" t="s">
        <v>78</v>
      </c>
    </row>
    <row r="154" s="11" customFormat="1" ht="20.88" customHeight="1">
      <c r="A154" s="11"/>
      <c r="B154" s="195"/>
      <c r="C154" s="196"/>
      <c r="D154" s="197" t="s">
        <v>68</v>
      </c>
      <c r="E154" s="248" t="s">
        <v>223</v>
      </c>
      <c r="F154" s="248" t="s">
        <v>1202</v>
      </c>
      <c r="G154" s="196"/>
      <c r="H154" s="196"/>
      <c r="I154" s="199"/>
      <c r="J154" s="249">
        <f>BK154</f>
        <v>0</v>
      </c>
      <c r="K154" s="196"/>
      <c r="L154" s="201"/>
      <c r="M154" s="202"/>
      <c r="N154" s="203"/>
      <c r="O154" s="203"/>
      <c r="P154" s="204">
        <f>SUM(P155:P164)</f>
        <v>0</v>
      </c>
      <c r="Q154" s="203"/>
      <c r="R154" s="204">
        <f>SUM(R155:R164)</f>
        <v>0</v>
      </c>
      <c r="S154" s="203"/>
      <c r="T154" s="205">
        <f>SUM(T155:T164)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206" t="s">
        <v>76</v>
      </c>
      <c r="AT154" s="207" t="s">
        <v>68</v>
      </c>
      <c r="AU154" s="207" t="s">
        <v>78</v>
      </c>
      <c r="AY154" s="206" t="s">
        <v>154</v>
      </c>
      <c r="BK154" s="208">
        <f>SUM(BK155:BK164)</f>
        <v>0</v>
      </c>
    </row>
    <row r="155" s="2" customFormat="1" ht="21.75" customHeight="1">
      <c r="A155" s="41"/>
      <c r="B155" s="42"/>
      <c r="C155" s="209" t="s">
        <v>546</v>
      </c>
      <c r="D155" s="209" t="s">
        <v>155</v>
      </c>
      <c r="E155" s="210" t="s">
        <v>1203</v>
      </c>
      <c r="F155" s="211" t="s">
        <v>1204</v>
      </c>
      <c r="G155" s="212" t="s">
        <v>1140</v>
      </c>
      <c r="H155" s="213">
        <v>15.034000000000001</v>
      </c>
      <c r="I155" s="214"/>
      <c r="J155" s="215">
        <f>ROUND(I155*H155,2)</f>
        <v>0</v>
      </c>
      <c r="K155" s="211" t="s">
        <v>1116</v>
      </c>
      <c r="L155" s="47"/>
      <c r="M155" s="216" t="s">
        <v>19</v>
      </c>
      <c r="N155" s="217" t="s">
        <v>40</v>
      </c>
      <c r="O155" s="87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0" t="s">
        <v>223</v>
      </c>
      <c r="AT155" s="220" t="s">
        <v>155</v>
      </c>
      <c r="AU155" s="220" t="s">
        <v>112</v>
      </c>
      <c r="AY155" s="20" t="s">
        <v>154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0" t="s">
        <v>76</v>
      </c>
      <c r="BK155" s="221">
        <f>ROUND(I155*H155,2)</f>
        <v>0</v>
      </c>
      <c r="BL155" s="20" t="s">
        <v>223</v>
      </c>
      <c r="BM155" s="220" t="s">
        <v>1205</v>
      </c>
    </row>
    <row r="156" s="2" customFormat="1">
      <c r="A156" s="41"/>
      <c r="B156" s="42"/>
      <c r="C156" s="43"/>
      <c r="D156" s="222" t="s">
        <v>162</v>
      </c>
      <c r="E156" s="43"/>
      <c r="F156" s="223" t="s">
        <v>1206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162</v>
      </c>
      <c r="AU156" s="20" t="s">
        <v>112</v>
      </c>
    </row>
    <row r="157" s="2" customFormat="1">
      <c r="A157" s="41"/>
      <c r="B157" s="42"/>
      <c r="C157" s="43"/>
      <c r="D157" s="250" t="s">
        <v>1119</v>
      </c>
      <c r="E157" s="43"/>
      <c r="F157" s="251" t="s">
        <v>1207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1119</v>
      </c>
      <c r="AU157" s="20" t="s">
        <v>112</v>
      </c>
    </row>
    <row r="158" s="12" customFormat="1">
      <c r="A158" s="12"/>
      <c r="B158" s="228"/>
      <c r="C158" s="229"/>
      <c r="D158" s="222" t="s">
        <v>373</v>
      </c>
      <c r="E158" s="230" t="s">
        <v>19</v>
      </c>
      <c r="F158" s="231" t="s">
        <v>1208</v>
      </c>
      <c r="G158" s="229"/>
      <c r="H158" s="232">
        <v>15.034000000000001</v>
      </c>
      <c r="I158" s="233"/>
      <c r="J158" s="229"/>
      <c r="K158" s="229"/>
      <c r="L158" s="234"/>
      <c r="M158" s="252"/>
      <c r="N158" s="253"/>
      <c r="O158" s="253"/>
      <c r="P158" s="253"/>
      <c r="Q158" s="253"/>
      <c r="R158" s="253"/>
      <c r="S158" s="253"/>
      <c r="T158" s="25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8" t="s">
        <v>373</v>
      </c>
      <c r="AU158" s="238" t="s">
        <v>112</v>
      </c>
      <c r="AV158" s="12" t="s">
        <v>78</v>
      </c>
      <c r="AW158" s="12" t="s">
        <v>31</v>
      </c>
      <c r="AX158" s="12" t="s">
        <v>69</v>
      </c>
      <c r="AY158" s="238" t="s">
        <v>154</v>
      </c>
    </row>
    <row r="159" s="14" customFormat="1">
      <c r="A159" s="14"/>
      <c r="B159" s="265"/>
      <c r="C159" s="266"/>
      <c r="D159" s="222" t="s">
        <v>373</v>
      </c>
      <c r="E159" s="267" t="s">
        <v>19</v>
      </c>
      <c r="F159" s="268" t="s">
        <v>1209</v>
      </c>
      <c r="G159" s="266"/>
      <c r="H159" s="269">
        <v>15.034000000000001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5" t="s">
        <v>373</v>
      </c>
      <c r="AU159" s="275" t="s">
        <v>112</v>
      </c>
      <c r="AV159" s="14" t="s">
        <v>112</v>
      </c>
      <c r="AW159" s="14" t="s">
        <v>31</v>
      </c>
      <c r="AX159" s="14" t="s">
        <v>76</v>
      </c>
      <c r="AY159" s="275" t="s">
        <v>154</v>
      </c>
    </row>
    <row r="160" s="2" customFormat="1" ht="24.15" customHeight="1">
      <c r="A160" s="41"/>
      <c r="B160" s="42"/>
      <c r="C160" s="209" t="s">
        <v>550</v>
      </c>
      <c r="D160" s="209" t="s">
        <v>155</v>
      </c>
      <c r="E160" s="210" t="s">
        <v>1210</v>
      </c>
      <c r="F160" s="211" t="s">
        <v>1211</v>
      </c>
      <c r="G160" s="212" t="s">
        <v>1140</v>
      </c>
      <c r="H160" s="213">
        <v>75.170000000000002</v>
      </c>
      <c r="I160" s="214"/>
      <c r="J160" s="215">
        <f>ROUND(I160*H160,2)</f>
        <v>0</v>
      </c>
      <c r="K160" s="211" t="s">
        <v>1116</v>
      </c>
      <c r="L160" s="47"/>
      <c r="M160" s="216" t="s">
        <v>19</v>
      </c>
      <c r="N160" s="217" t="s">
        <v>40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160</v>
      </c>
      <c r="AT160" s="220" t="s">
        <v>155</v>
      </c>
      <c r="AU160" s="220" t="s">
        <v>112</v>
      </c>
      <c r="AY160" s="20" t="s">
        <v>154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76</v>
      </c>
      <c r="BK160" s="221">
        <f>ROUND(I160*H160,2)</f>
        <v>0</v>
      </c>
      <c r="BL160" s="20" t="s">
        <v>160</v>
      </c>
      <c r="BM160" s="220" t="s">
        <v>1212</v>
      </c>
    </row>
    <row r="161" s="2" customFormat="1">
      <c r="A161" s="41"/>
      <c r="B161" s="42"/>
      <c r="C161" s="43"/>
      <c r="D161" s="222" t="s">
        <v>162</v>
      </c>
      <c r="E161" s="43"/>
      <c r="F161" s="223" t="s">
        <v>1213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162</v>
      </c>
      <c r="AU161" s="20" t="s">
        <v>112</v>
      </c>
    </row>
    <row r="162" s="2" customFormat="1">
      <c r="A162" s="41"/>
      <c r="B162" s="42"/>
      <c r="C162" s="43"/>
      <c r="D162" s="250" t="s">
        <v>1119</v>
      </c>
      <c r="E162" s="43"/>
      <c r="F162" s="251" t="s">
        <v>1214</v>
      </c>
      <c r="G162" s="43"/>
      <c r="H162" s="43"/>
      <c r="I162" s="224"/>
      <c r="J162" s="43"/>
      <c r="K162" s="43"/>
      <c r="L162" s="47"/>
      <c r="M162" s="225"/>
      <c r="N162" s="226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1119</v>
      </c>
      <c r="AU162" s="20" t="s">
        <v>112</v>
      </c>
    </row>
    <row r="163" s="12" customFormat="1">
      <c r="A163" s="12"/>
      <c r="B163" s="228"/>
      <c r="C163" s="229"/>
      <c r="D163" s="222" t="s">
        <v>373</v>
      </c>
      <c r="E163" s="230" t="s">
        <v>19</v>
      </c>
      <c r="F163" s="231" t="s">
        <v>1215</v>
      </c>
      <c r="G163" s="229"/>
      <c r="H163" s="232">
        <v>75.170000000000002</v>
      </c>
      <c r="I163" s="233"/>
      <c r="J163" s="229"/>
      <c r="K163" s="229"/>
      <c r="L163" s="234"/>
      <c r="M163" s="252"/>
      <c r="N163" s="253"/>
      <c r="O163" s="253"/>
      <c r="P163" s="253"/>
      <c r="Q163" s="253"/>
      <c r="R163" s="253"/>
      <c r="S163" s="253"/>
      <c r="T163" s="25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8" t="s">
        <v>373</v>
      </c>
      <c r="AU163" s="238" t="s">
        <v>112</v>
      </c>
      <c r="AV163" s="12" t="s">
        <v>78</v>
      </c>
      <c r="AW163" s="12" t="s">
        <v>31</v>
      </c>
      <c r="AX163" s="12" t="s">
        <v>69</v>
      </c>
      <c r="AY163" s="238" t="s">
        <v>154</v>
      </c>
    </row>
    <row r="164" s="14" customFormat="1">
      <c r="A164" s="14"/>
      <c r="B164" s="265"/>
      <c r="C164" s="266"/>
      <c r="D164" s="222" t="s">
        <v>373</v>
      </c>
      <c r="E164" s="267" t="s">
        <v>19</v>
      </c>
      <c r="F164" s="268" t="s">
        <v>1209</v>
      </c>
      <c r="G164" s="266"/>
      <c r="H164" s="269">
        <v>75.170000000000002</v>
      </c>
      <c r="I164" s="270"/>
      <c r="J164" s="266"/>
      <c r="K164" s="266"/>
      <c r="L164" s="271"/>
      <c r="M164" s="272"/>
      <c r="N164" s="273"/>
      <c r="O164" s="273"/>
      <c r="P164" s="273"/>
      <c r="Q164" s="273"/>
      <c r="R164" s="273"/>
      <c r="S164" s="273"/>
      <c r="T164" s="27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5" t="s">
        <v>373</v>
      </c>
      <c r="AU164" s="275" t="s">
        <v>112</v>
      </c>
      <c r="AV164" s="14" t="s">
        <v>112</v>
      </c>
      <c r="AW164" s="14" t="s">
        <v>31</v>
      </c>
      <c r="AX164" s="14" t="s">
        <v>76</v>
      </c>
      <c r="AY164" s="275" t="s">
        <v>154</v>
      </c>
    </row>
    <row r="165" s="11" customFormat="1" ht="20.88" customHeight="1">
      <c r="A165" s="11"/>
      <c r="B165" s="195"/>
      <c r="C165" s="196"/>
      <c r="D165" s="197" t="s">
        <v>68</v>
      </c>
      <c r="E165" s="248" t="s">
        <v>241</v>
      </c>
      <c r="F165" s="248" t="s">
        <v>1216</v>
      </c>
      <c r="G165" s="196"/>
      <c r="H165" s="196"/>
      <c r="I165" s="199"/>
      <c r="J165" s="249">
        <f>BK165</f>
        <v>0</v>
      </c>
      <c r="K165" s="196"/>
      <c r="L165" s="201"/>
      <c r="M165" s="202"/>
      <c r="N165" s="203"/>
      <c r="O165" s="203"/>
      <c r="P165" s="204">
        <f>SUM(P166:P174)</f>
        <v>0</v>
      </c>
      <c r="Q165" s="203"/>
      <c r="R165" s="204">
        <f>SUM(R166:R174)</f>
        <v>0</v>
      </c>
      <c r="S165" s="203"/>
      <c r="T165" s="205">
        <f>SUM(T166:T174)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6" t="s">
        <v>76</v>
      </c>
      <c r="AT165" s="207" t="s">
        <v>68</v>
      </c>
      <c r="AU165" s="207" t="s">
        <v>78</v>
      </c>
      <c r="AY165" s="206" t="s">
        <v>154</v>
      </c>
      <c r="BK165" s="208">
        <f>SUM(BK166:BK174)</f>
        <v>0</v>
      </c>
    </row>
    <row r="166" s="2" customFormat="1" ht="16.5" customHeight="1">
      <c r="A166" s="41"/>
      <c r="B166" s="42"/>
      <c r="C166" s="209" t="s">
        <v>555</v>
      </c>
      <c r="D166" s="209" t="s">
        <v>155</v>
      </c>
      <c r="E166" s="210" t="s">
        <v>1217</v>
      </c>
      <c r="F166" s="211" t="s">
        <v>1218</v>
      </c>
      <c r="G166" s="212" t="s">
        <v>1140</v>
      </c>
      <c r="H166" s="213">
        <v>15.034000000000001</v>
      </c>
      <c r="I166" s="214"/>
      <c r="J166" s="215">
        <f>ROUND(I166*H166,2)</f>
        <v>0</v>
      </c>
      <c r="K166" s="211" t="s">
        <v>1116</v>
      </c>
      <c r="L166" s="47"/>
      <c r="M166" s="216" t="s">
        <v>19</v>
      </c>
      <c r="N166" s="217" t="s">
        <v>40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160</v>
      </c>
      <c r="AT166" s="220" t="s">
        <v>155</v>
      </c>
      <c r="AU166" s="220" t="s">
        <v>112</v>
      </c>
      <c r="AY166" s="20" t="s">
        <v>154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76</v>
      </c>
      <c r="BK166" s="221">
        <f>ROUND(I166*H166,2)</f>
        <v>0</v>
      </c>
      <c r="BL166" s="20" t="s">
        <v>160</v>
      </c>
      <c r="BM166" s="220" t="s">
        <v>1219</v>
      </c>
    </row>
    <row r="167" s="2" customFormat="1">
      <c r="A167" s="41"/>
      <c r="B167" s="42"/>
      <c r="C167" s="43"/>
      <c r="D167" s="222" t="s">
        <v>162</v>
      </c>
      <c r="E167" s="43"/>
      <c r="F167" s="223" t="s">
        <v>1220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162</v>
      </c>
      <c r="AU167" s="20" t="s">
        <v>112</v>
      </c>
    </row>
    <row r="168" s="2" customFormat="1">
      <c r="A168" s="41"/>
      <c r="B168" s="42"/>
      <c r="C168" s="43"/>
      <c r="D168" s="250" t="s">
        <v>1119</v>
      </c>
      <c r="E168" s="43"/>
      <c r="F168" s="251" t="s">
        <v>1221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1119</v>
      </c>
      <c r="AU168" s="20" t="s">
        <v>112</v>
      </c>
    </row>
    <row r="169" s="12" customFormat="1">
      <c r="A169" s="12"/>
      <c r="B169" s="228"/>
      <c r="C169" s="229"/>
      <c r="D169" s="222" t="s">
        <v>373</v>
      </c>
      <c r="E169" s="230" t="s">
        <v>19</v>
      </c>
      <c r="F169" s="231" t="s">
        <v>1208</v>
      </c>
      <c r="G169" s="229"/>
      <c r="H169" s="232">
        <v>15.034000000000001</v>
      </c>
      <c r="I169" s="233"/>
      <c r="J169" s="229"/>
      <c r="K169" s="229"/>
      <c r="L169" s="234"/>
      <c r="M169" s="252"/>
      <c r="N169" s="253"/>
      <c r="O169" s="253"/>
      <c r="P169" s="253"/>
      <c r="Q169" s="253"/>
      <c r="R169" s="253"/>
      <c r="S169" s="253"/>
      <c r="T169" s="25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8" t="s">
        <v>373</v>
      </c>
      <c r="AU169" s="238" t="s">
        <v>112</v>
      </c>
      <c r="AV169" s="12" t="s">
        <v>78</v>
      </c>
      <c r="AW169" s="12" t="s">
        <v>31</v>
      </c>
      <c r="AX169" s="12" t="s">
        <v>69</v>
      </c>
      <c r="AY169" s="238" t="s">
        <v>154</v>
      </c>
    </row>
    <row r="170" s="14" customFormat="1">
      <c r="A170" s="14"/>
      <c r="B170" s="265"/>
      <c r="C170" s="266"/>
      <c r="D170" s="222" t="s">
        <v>373</v>
      </c>
      <c r="E170" s="267" t="s">
        <v>19</v>
      </c>
      <c r="F170" s="268" t="s">
        <v>1209</v>
      </c>
      <c r="G170" s="266"/>
      <c r="H170" s="269">
        <v>15.034000000000001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5" t="s">
        <v>373</v>
      </c>
      <c r="AU170" s="275" t="s">
        <v>112</v>
      </c>
      <c r="AV170" s="14" t="s">
        <v>112</v>
      </c>
      <c r="AW170" s="14" t="s">
        <v>31</v>
      </c>
      <c r="AX170" s="14" t="s">
        <v>76</v>
      </c>
      <c r="AY170" s="275" t="s">
        <v>154</v>
      </c>
    </row>
    <row r="171" s="2" customFormat="1" ht="16.5" customHeight="1">
      <c r="A171" s="41"/>
      <c r="B171" s="42"/>
      <c r="C171" s="209" t="s">
        <v>580</v>
      </c>
      <c r="D171" s="209" t="s">
        <v>155</v>
      </c>
      <c r="E171" s="210" t="s">
        <v>1222</v>
      </c>
      <c r="F171" s="211" t="s">
        <v>1223</v>
      </c>
      <c r="G171" s="212" t="s">
        <v>1175</v>
      </c>
      <c r="H171" s="213">
        <v>25.558</v>
      </c>
      <c r="I171" s="214"/>
      <c r="J171" s="215">
        <f>ROUND(I171*H171,2)</f>
        <v>0</v>
      </c>
      <c r="K171" s="211" t="s">
        <v>1116</v>
      </c>
      <c r="L171" s="47"/>
      <c r="M171" s="216" t="s">
        <v>19</v>
      </c>
      <c r="N171" s="217" t="s">
        <v>40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160</v>
      </c>
      <c r="AT171" s="220" t="s">
        <v>155</v>
      </c>
      <c r="AU171" s="220" t="s">
        <v>112</v>
      </c>
      <c r="AY171" s="20" t="s">
        <v>154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76</v>
      </c>
      <c r="BK171" s="221">
        <f>ROUND(I171*H171,2)</f>
        <v>0</v>
      </c>
      <c r="BL171" s="20" t="s">
        <v>160</v>
      </c>
      <c r="BM171" s="220" t="s">
        <v>1224</v>
      </c>
    </row>
    <row r="172" s="2" customFormat="1">
      <c r="A172" s="41"/>
      <c r="B172" s="42"/>
      <c r="C172" s="43"/>
      <c r="D172" s="222" t="s">
        <v>162</v>
      </c>
      <c r="E172" s="43"/>
      <c r="F172" s="223" t="s">
        <v>1225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162</v>
      </c>
      <c r="AU172" s="20" t="s">
        <v>112</v>
      </c>
    </row>
    <row r="173" s="2" customFormat="1">
      <c r="A173" s="41"/>
      <c r="B173" s="42"/>
      <c r="C173" s="43"/>
      <c r="D173" s="250" t="s">
        <v>1119</v>
      </c>
      <c r="E173" s="43"/>
      <c r="F173" s="251" t="s">
        <v>1226</v>
      </c>
      <c r="G173" s="43"/>
      <c r="H173" s="43"/>
      <c r="I173" s="224"/>
      <c r="J173" s="43"/>
      <c r="K173" s="43"/>
      <c r="L173" s="47"/>
      <c r="M173" s="225"/>
      <c r="N173" s="226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1119</v>
      </c>
      <c r="AU173" s="20" t="s">
        <v>112</v>
      </c>
    </row>
    <row r="174" s="12" customFormat="1">
      <c r="A174" s="12"/>
      <c r="B174" s="228"/>
      <c r="C174" s="229"/>
      <c r="D174" s="222" t="s">
        <v>373</v>
      </c>
      <c r="E174" s="230" t="s">
        <v>19</v>
      </c>
      <c r="F174" s="231" t="s">
        <v>1227</v>
      </c>
      <c r="G174" s="229"/>
      <c r="H174" s="232">
        <v>25.558</v>
      </c>
      <c r="I174" s="233"/>
      <c r="J174" s="229"/>
      <c r="K174" s="229"/>
      <c r="L174" s="234"/>
      <c r="M174" s="252"/>
      <c r="N174" s="253"/>
      <c r="O174" s="253"/>
      <c r="P174" s="253"/>
      <c r="Q174" s="253"/>
      <c r="R174" s="253"/>
      <c r="S174" s="253"/>
      <c r="T174" s="25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8" t="s">
        <v>373</v>
      </c>
      <c r="AU174" s="238" t="s">
        <v>112</v>
      </c>
      <c r="AV174" s="12" t="s">
        <v>78</v>
      </c>
      <c r="AW174" s="12" t="s">
        <v>31</v>
      </c>
      <c r="AX174" s="12" t="s">
        <v>76</v>
      </c>
      <c r="AY174" s="238" t="s">
        <v>154</v>
      </c>
    </row>
    <row r="175" s="11" customFormat="1" ht="22.8" customHeight="1">
      <c r="A175" s="11"/>
      <c r="B175" s="195"/>
      <c r="C175" s="196"/>
      <c r="D175" s="197" t="s">
        <v>68</v>
      </c>
      <c r="E175" s="248" t="s">
        <v>78</v>
      </c>
      <c r="F175" s="248" t="s">
        <v>1228</v>
      </c>
      <c r="G175" s="196"/>
      <c r="H175" s="196"/>
      <c r="I175" s="199"/>
      <c r="J175" s="249">
        <f>BK175</f>
        <v>0</v>
      </c>
      <c r="K175" s="196"/>
      <c r="L175" s="201"/>
      <c r="M175" s="202"/>
      <c r="N175" s="203"/>
      <c r="O175" s="203"/>
      <c r="P175" s="204">
        <f>SUM(P176:P192)</f>
        <v>0</v>
      </c>
      <c r="Q175" s="203"/>
      <c r="R175" s="204">
        <f>SUM(R176:R192)</f>
        <v>9.2038393899999988</v>
      </c>
      <c r="S175" s="203"/>
      <c r="T175" s="205">
        <f>SUM(T176:T192)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06" t="s">
        <v>76</v>
      </c>
      <c r="AT175" s="207" t="s">
        <v>68</v>
      </c>
      <c r="AU175" s="207" t="s">
        <v>76</v>
      </c>
      <c r="AY175" s="206" t="s">
        <v>154</v>
      </c>
      <c r="BK175" s="208">
        <f>SUM(BK176:BK192)</f>
        <v>0</v>
      </c>
    </row>
    <row r="176" s="2" customFormat="1" ht="16.5" customHeight="1">
      <c r="A176" s="41"/>
      <c r="B176" s="42"/>
      <c r="C176" s="209" t="s">
        <v>236</v>
      </c>
      <c r="D176" s="209" t="s">
        <v>155</v>
      </c>
      <c r="E176" s="210" t="s">
        <v>1229</v>
      </c>
      <c r="F176" s="211" t="s">
        <v>1230</v>
      </c>
      <c r="G176" s="212" t="s">
        <v>1140</v>
      </c>
      <c r="H176" s="213">
        <v>4</v>
      </c>
      <c r="I176" s="214"/>
      <c r="J176" s="215">
        <f>ROUND(I176*H176,2)</f>
        <v>0</v>
      </c>
      <c r="K176" s="211" t="s">
        <v>1116</v>
      </c>
      <c r="L176" s="47"/>
      <c r="M176" s="216" t="s">
        <v>19</v>
      </c>
      <c r="N176" s="217" t="s">
        <v>40</v>
      </c>
      <c r="O176" s="87"/>
      <c r="P176" s="218">
        <f>O176*H176</f>
        <v>0</v>
      </c>
      <c r="Q176" s="218">
        <v>1.6299999999999999</v>
      </c>
      <c r="R176" s="218">
        <f>Q176*H176</f>
        <v>6.5199999999999996</v>
      </c>
      <c r="S176" s="218">
        <v>0</v>
      </c>
      <c r="T176" s="21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0" t="s">
        <v>160</v>
      </c>
      <c r="AT176" s="220" t="s">
        <v>155</v>
      </c>
      <c r="AU176" s="220" t="s">
        <v>78</v>
      </c>
      <c r="AY176" s="20" t="s">
        <v>154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76</v>
      </c>
      <c r="BK176" s="221">
        <f>ROUND(I176*H176,2)</f>
        <v>0</v>
      </c>
      <c r="BL176" s="20" t="s">
        <v>160</v>
      </c>
      <c r="BM176" s="220" t="s">
        <v>1231</v>
      </c>
    </row>
    <row r="177" s="2" customFormat="1">
      <c r="A177" s="41"/>
      <c r="B177" s="42"/>
      <c r="C177" s="43"/>
      <c r="D177" s="222" t="s">
        <v>162</v>
      </c>
      <c r="E177" s="43"/>
      <c r="F177" s="223" t="s">
        <v>1232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162</v>
      </c>
      <c r="AU177" s="20" t="s">
        <v>78</v>
      </c>
    </row>
    <row r="178" s="2" customFormat="1">
      <c r="A178" s="41"/>
      <c r="B178" s="42"/>
      <c r="C178" s="43"/>
      <c r="D178" s="250" t="s">
        <v>1119</v>
      </c>
      <c r="E178" s="43"/>
      <c r="F178" s="251" t="s">
        <v>1233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1119</v>
      </c>
      <c r="AU178" s="20" t="s">
        <v>78</v>
      </c>
    </row>
    <row r="179" s="2" customFormat="1" ht="16.5" customHeight="1">
      <c r="A179" s="41"/>
      <c r="B179" s="42"/>
      <c r="C179" s="209" t="s">
        <v>247</v>
      </c>
      <c r="D179" s="209" t="s">
        <v>155</v>
      </c>
      <c r="E179" s="210" t="s">
        <v>1234</v>
      </c>
      <c r="F179" s="211" t="s">
        <v>1235</v>
      </c>
      <c r="G179" s="212" t="s">
        <v>1115</v>
      </c>
      <c r="H179" s="213">
        <v>18</v>
      </c>
      <c r="I179" s="214"/>
      <c r="J179" s="215">
        <f>ROUND(I179*H179,2)</f>
        <v>0</v>
      </c>
      <c r="K179" s="211" t="s">
        <v>1116</v>
      </c>
      <c r="L179" s="47"/>
      <c r="M179" s="216" t="s">
        <v>19</v>
      </c>
      <c r="N179" s="217" t="s">
        <v>40</v>
      </c>
      <c r="O179" s="87"/>
      <c r="P179" s="218">
        <f>O179*H179</f>
        <v>0</v>
      </c>
      <c r="Q179" s="218">
        <v>0.00017000000000000001</v>
      </c>
      <c r="R179" s="218">
        <f>Q179*H179</f>
        <v>0.0030600000000000002</v>
      </c>
      <c r="S179" s="218">
        <v>0</v>
      </c>
      <c r="T179" s="21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0" t="s">
        <v>160</v>
      </c>
      <c r="AT179" s="220" t="s">
        <v>155</v>
      </c>
      <c r="AU179" s="220" t="s">
        <v>78</v>
      </c>
      <c r="AY179" s="20" t="s">
        <v>154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0" t="s">
        <v>76</v>
      </c>
      <c r="BK179" s="221">
        <f>ROUND(I179*H179,2)</f>
        <v>0</v>
      </c>
      <c r="BL179" s="20" t="s">
        <v>160</v>
      </c>
      <c r="BM179" s="220" t="s">
        <v>1236</v>
      </c>
    </row>
    <row r="180" s="2" customFormat="1">
      <c r="A180" s="41"/>
      <c r="B180" s="42"/>
      <c r="C180" s="43"/>
      <c r="D180" s="222" t="s">
        <v>162</v>
      </c>
      <c r="E180" s="43"/>
      <c r="F180" s="223" t="s">
        <v>1237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162</v>
      </c>
      <c r="AU180" s="20" t="s">
        <v>78</v>
      </c>
    </row>
    <row r="181" s="2" customFormat="1">
      <c r="A181" s="41"/>
      <c r="B181" s="42"/>
      <c r="C181" s="43"/>
      <c r="D181" s="250" t="s">
        <v>1119</v>
      </c>
      <c r="E181" s="43"/>
      <c r="F181" s="251" t="s">
        <v>1238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1119</v>
      </c>
      <c r="AU181" s="20" t="s">
        <v>78</v>
      </c>
    </row>
    <row r="182" s="2" customFormat="1" ht="16.5" customHeight="1">
      <c r="A182" s="41"/>
      <c r="B182" s="42"/>
      <c r="C182" s="255" t="s">
        <v>251</v>
      </c>
      <c r="D182" s="255" t="s">
        <v>170</v>
      </c>
      <c r="E182" s="256" t="s">
        <v>1239</v>
      </c>
      <c r="F182" s="257" t="s">
        <v>1240</v>
      </c>
      <c r="G182" s="258" t="s">
        <v>1115</v>
      </c>
      <c r="H182" s="259">
        <v>21.321000000000002</v>
      </c>
      <c r="I182" s="260"/>
      <c r="J182" s="261">
        <f>ROUND(I182*H182,2)</f>
        <v>0</v>
      </c>
      <c r="K182" s="257" t="s">
        <v>1116</v>
      </c>
      <c r="L182" s="262"/>
      <c r="M182" s="263" t="s">
        <v>19</v>
      </c>
      <c r="N182" s="264" t="s">
        <v>40</v>
      </c>
      <c r="O182" s="87"/>
      <c r="P182" s="218">
        <f>O182*H182</f>
        <v>0</v>
      </c>
      <c r="Q182" s="218">
        <v>0.00029999999999999997</v>
      </c>
      <c r="R182" s="218">
        <f>Q182*H182</f>
        <v>0.0063962999999999997</v>
      </c>
      <c r="S182" s="218">
        <v>0</v>
      </c>
      <c r="T182" s="21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0" t="s">
        <v>197</v>
      </c>
      <c r="AT182" s="220" t="s">
        <v>170</v>
      </c>
      <c r="AU182" s="220" t="s">
        <v>78</v>
      </c>
      <c r="AY182" s="20" t="s">
        <v>154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20" t="s">
        <v>76</v>
      </c>
      <c r="BK182" s="221">
        <f>ROUND(I182*H182,2)</f>
        <v>0</v>
      </c>
      <c r="BL182" s="20" t="s">
        <v>160</v>
      </c>
      <c r="BM182" s="220" t="s">
        <v>1241</v>
      </c>
    </row>
    <row r="183" s="2" customFormat="1">
      <c r="A183" s="41"/>
      <c r="B183" s="42"/>
      <c r="C183" s="43"/>
      <c r="D183" s="222" t="s">
        <v>162</v>
      </c>
      <c r="E183" s="43"/>
      <c r="F183" s="223" t="s">
        <v>1240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162</v>
      </c>
      <c r="AU183" s="20" t="s">
        <v>78</v>
      </c>
    </row>
    <row r="184" s="12" customFormat="1">
      <c r="A184" s="12"/>
      <c r="B184" s="228"/>
      <c r="C184" s="229"/>
      <c r="D184" s="222" t="s">
        <v>373</v>
      </c>
      <c r="E184" s="230" t="s">
        <v>19</v>
      </c>
      <c r="F184" s="231" t="s">
        <v>1242</v>
      </c>
      <c r="G184" s="229"/>
      <c r="H184" s="232">
        <v>21.321000000000002</v>
      </c>
      <c r="I184" s="233"/>
      <c r="J184" s="229"/>
      <c r="K184" s="229"/>
      <c r="L184" s="234"/>
      <c r="M184" s="252"/>
      <c r="N184" s="253"/>
      <c r="O184" s="253"/>
      <c r="P184" s="253"/>
      <c r="Q184" s="253"/>
      <c r="R184" s="253"/>
      <c r="S184" s="253"/>
      <c r="T184" s="254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8" t="s">
        <v>373</v>
      </c>
      <c r="AU184" s="238" t="s">
        <v>78</v>
      </c>
      <c r="AV184" s="12" t="s">
        <v>78</v>
      </c>
      <c r="AW184" s="12" t="s">
        <v>31</v>
      </c>
      <c r="AX184" s="12" t="s">
        <v>76</v>
      </c>
      <c r="AY184" s="238" t="s">
        <v>154</v>
      </c>
    </row>
    <row r="185" s="2" customFormat="1" ht="16.5" customHeight="1">
      <c r="A185" s="41"/>
      <c r="B185" s="42"/>
      <c r="C185" s="209" t="s">
        <v>7</v>
      </c>
      <c r="D185" s="209" t="s">
        <v>155</v>
      </c>
      <c r="E185" s="210" t="s">
        <v>1243</v>
      </c>
      <c r="F185" s="211" t="s">
        <v>1244</v>
      </c>
      <c r="G185" s="212" t="s">
        <v>1123</v>
      </c>
      <c r="H185" s="213">
        <v>8.9900000000000002</v>
      </c>
      <c r="I185" s="214"/>
      <c r="J185" s="215">
        <f>ROUND(I185*H185,2)</f>
        <v>0</v>
      </c>
      <c r="K185" s="211" t="s">
        <v>322</v>
      </c>
      <c r="L185" s="47"/>
      <c r="M185" s="216" t="s">
        <v>19</v>
      </c>
      <c r="N185" s="217" t="s">
        <v>40</v>
      </c>
      <c r="O185" s="87"/>
      <c r="P185" s="218">
        <f>O185*H185</f>
        <v>0</v>
      </c>
      <c r="Q185" s="218">
        <v>0.2044</v>
      </c>
      <c r="R185" s="218">
        <f>Q185*H185</f>
        <v>1.837556</v>
      </c>
      <c r="S185" s="218">
        <v>0</v>
      </c>
      <c r="T185" s="219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0" t="s">
        <v>160</v>
      </c>
      <c r="AT185" s="220" t="s">
        <v>155</v>
      </c>
      <c r="AU185" s="220" t="s">
        <v>78</v>
      </c>
      <c r="AY185" s="20" t="s">
        <v>154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20" t="s">
        <v>76</v>
      </c>
      <c r="BK185" s="221">
        <f>ROUND(I185*H185,2)</f>
        <v>0</v>
      </c>
      <c r="BL185" s="20" t="s">
        <v>160</v>
      </c>
      <c r="BM185" s="220" t="s">
        <v>1245</v>
      </c>
    </row>
    <row r="186" s="2" customFormat="1">
      <c r="A186" s="41"/>
      <c r="B186" s="42"/>
      <c r="C186" s="43"/>
      <c r="D186" s="222" t="s">
        <v>162</v>
      </c>
      <c r="E186" s="43"/>
      <c r="F186" s="223" t="s">
        <v>1244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162</v>
      </c>
      <c r="AU186" s="20" t="s">
        <v>78</v>
      </c>
    </row>
    <row r="187" s="2" customFormat="1" ht="24.15" customHeight="1">
      <c r="A187" s="41"/>
      <c r="B187" s="42"/>
      <c r="C187" s="209" t="s">
        <v>254</v>
      </c>
      <c r="D187" s="209" t="s">
        <v>155</v>
      </c>
      <c r="E187" s="210" t="s">
        <v>1246</v>
      </c>
      <c r="F187" s="211" t="s">
        <v>1247</v>
      </c>
      <c r="G187" s="212" t="s">
        <v>1123</v>
      </c>
      <c r="H187" s="213">
        <v>4</v>
      </c>
      <c r="I187" s="214"/>
      <c r="J187" s="215">
        <f>ROUND(I187*H187,2)</f>
        <v>0</v>
      </c>
      <c r="K187" s="211" t="s">
        <v>1116</v>
      </c>
      <c r="L187" s="47"/>
      <c r="M187" s="216" t="s">
        <v>19</v>
      </c>
      <c r="N187" s="217" t="s">
        <v>40</v>
      </c>
      <c r="O187" s="87"/>
      <c r="P187" s="218">
        <f>O187*H187</f>
        <v>0</v>
      </c>
      <c r="Q187" s="218">
        <v>0.20469000000000001</v>
      </c>
      <c r="R187" s="218">
        <f>Q187*H187</f>
        <v>0.81876000000000004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160</v>
      </c>
      <c r="AT187" s="220" t="s">
        <v>155</v>
      </c>
      <c r="AU187" s="220" t="s">
        <v>78</v>
      </c>
      <c r="AY187" s="20" t="s">
        <v>154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76</v>
      </c>
      <c r="BK187" s="221">
        <f>ROUND(I187*H187,2)</f>
        <v>0</v>
      </c>
      <c r="BL187" s="20" t="s">
        <v>160</v>
      </c>
      <c r="BM187" s="220" t="s">
        <v>1248</v>
      </c>
    </row>
    <row r="188" s="2" customFormat="1">
      <c r="A188" s="41"/>
      <c r="B188" s="42"/>
      <c r="C188" s="43"/>
      <c r="D188" s="222" t="s">
        <v>162</v>
      </c>
      <c r="E188" s="43"/>
      <c r="F188" s="223" t="s">
        <v>1249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162</v>
      </c>
      <c r="AU188" s="20" t="s">
        <v>78</v>
      </c>
    </row>
    <row r="189" s="2" customFormat="1">
      <c r="A189" s="41"/>
      <c r="B189" s="42"/>
      <c r="C189" s="43"/>
      <c r="D189" s="250" t="s">
        <v>1119</v>
      </c>
      <c r="E189" s="43"/>
      <c r="F189" s="251" t="s">
        <v>1250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1119</v>
      </c>
      <c r="AU189" s="20" t="s">
        <v>78</v>
      </c>
    </row>
    <row r="190" s="2" customFormat="1" ht="16.5" customHeight="1">
      <c r="A190" s="41"/>
      <c r="B190" s="42"/>
      <c r="C190" s="209" t="s">
        <v>286</v>
      </c>
      <c r="D190" s="209" t="s">
        <v>155</v>
      </c>
      <c r="E190" s="210" t="s">
        <v>1251</v>
      </c>
      <c r="F190" s="211" t="s">
        <v>1252</v>
      </c>
      <c r="G190" s="212" t="s">
        <v>1175</v>
      </c>
      <c r="H190" s="213">
        <v>0.017000000000000001</v>
      </c>
      <c r="I190" s="214"/>
      <c r="J190" s="215">
        <f>ROUND(I190*H190,2)</f>
        <v>0</v>
      </c>
      <c r="K190" s="211" t="s">
        <v>1116</v>
      </c>
      <c r="L190" s="47"/>
      <c r="M190" s="216" t="s">
        <v>19</v>
      </c>
      <c r="N190" s="217" t="s">
        <v>40</v>
      </c>
      <c r="O190" s="87"/>
      <c r="P190" s="218">
        <f>O190*H190</f>
        <v>0</v>
      </c>
      <c r="Q190" s="218">
        <v>1.06277</v>
      </c>
      <c r="R190" s="218">
        <f>Q190*H190</f>
        <v>0.018067090000000001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160</v>
      </c>
      <c r="AT190" s="220" t="s">
        <v>155</v>
      </c>
      <c r="AU190" s="220" t="s">
        <v>78</v>
      </c>
      <c r="AY190" s="20" t="s">
        <v>154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76</v>
      </c>
      <c r="BK190" s="221">
        <f>ROUND(I190*H190,2)</f>
        <v>0</v>
      </c>
      <c r="BL190" s="20" t="s">
        <v>160</v>
      </c>
      <c r="BM190" s="220" t="s">
        <v>1253</v>
      </c>
    </row>
    <row r="191" s="2" customFormat="1">
      <c r="A191" s="41"/>
      <c r="B191" s="42"/>
      <c r="C191" s="43"/>
      <c r="D191" s="222" t="s">
        <v>162</v>
      </c>
      <c r="E191" s="43"/>
      <c r="F191" s="223" t="s">
        <v>1254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162</v>
      </c>
      <c r="AU191" s="20" t="s">
        <v>78</v>
      </c>
    </row>
    <row r="192" s="2" customFormat="1">
      <c r="A192" s="41"/>
      <c r="B192" s="42"/>
      <c r="C192" s="43"/>
      <c r="D192" s="250" t="s">
        <v>1119</v>
      </c>
      <c r="E192" s="43"/>
      <c r="F192" s="251" t="s">
        <v>1255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1119</v>
      </c>
      <c r="AU192" s="20" t="s">
        <v>78</v>
      </c>
    </row>
    <row r="193" s="11" customFormat="1" ht="22.8" customHeight="1">
      <c r="A193" s="11"/>
      <c r="B193" s="195"/>
      <c r="C193" s="196"/>
      <c r="D193" s="197" t="s">
        <v>68</v>
      </c>
      <c r="E193" s="248" t="s">
        <v>112</v>
      </c>
      <c r="F193" s="248" t="s">
        <v>1256</v>
      </c>
      <c r="G193" s="196"/>
      <c r="H193" s="196"/>
      <c r="I193" s="199"/>
      <c r="J193" s="249">
        <f>BK193</f>
        <v>0</v>
      </c>
      <c r="K193" s="196"/>
      <c r="L193" s="201"/>
      <c r="M193" s="202"/>
      <c r="N193" s="203"/>
      <c r="O193" s="203"/>
      <c r="P193" s="204">
        <f>SUM(P194:P196)</f>
        <v>0</v>
      </c>
      <c r="Q193" s="203"/>
      <c r="R193" s="204">
        <f>SUM(R194:R196)</f>
        <v>2.0109599999999999</v>
      </c>
      <c r="S193" s="203"/>
      <c r="T193" s="205">
        <f>SUM(T194:T196)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206" t="s">
        <v>76</v>
      </c>
      <c r="AT193" s="207" t="s">
        <v>68</v>
      </c>
      <c r="AU193" s="207" t="s">
        <v>76</v>
      </c>
      <c r="AY193" s="206" t="s">
        <v>154</v>
      </c>
      <c r="BK193" s="208">
        <f>SUM(BK194:BK196)</f>
        <v>0</v>
      </c>
    </row>
    <row r="194" s="2" customFormat="1" ht="24.15" customHeight="1">
      <c r="A194" s="41"/>
      <c r="B194" s="42"/>
      <c r="C194" s="209" t="s">
        <v>291</v>
      </c>
      <c r="D194" s="209" t="s">
        <v>155</v>
      </c>
      <c r="E194" s="210" t="s">
        <v>1257</v>
      </c>
      <c r="F194" s="211" t="s">
        <v>1258</v>
      </c>
      <c r="G194" s="212" t="s">
        <v>1259</v>
      </c>
      <c r="H194" s="213">
        <v>1</v>
      </c>
      <c r="I194" s="214"/>
      <c r="J194" s="215">
        <f>ROUND(I194*H194,2)</f>
        <v>0</v>
      </c>
      <c r="K194" s="211" t="s">
        <v>322</v>
      </c>
      <c r="L194" s="47"/>
      <c r="M194" s="216" t="s">
        <v>19</v>
      </c>
      <c r="N194" s="217" t="s">
        <v>40</v>
      </c>
      <c r="O194" s="87"/>
      <c r="P194" s="218">
        <f>O194*H194</f>
        <v>0</v>
      </c>
      <c r="Q194" s="218">
        <v>2.0109599999999999</v>
      </c>
      <c r="R194" s="218">
        <f>Q194*H194</f>
        <v>2.0109599999999999</v>
      </c>
      <c r="S194" s="218">
        <v>0</v>
      </c>
      <c r="T194" s="219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0" t="s">
        <v>160</v>
      </c>
      <c r="AT194" s="220" t="s">
        <v>155</v>
      </c>
      <c r="AU194" s="220" t="s">
        <v>78</v>
      </c>
      <c r="AY194" s="20" t="s">
        <v>154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20" t="s">
        <v>76</v>
      </c>
      <c r="BK194" s="221">
        <f>ROUND(I194*H194,2)</f>
        <v>0</v>
      </c>
      <c r="BL194" s="20" t="s">
        <v>160</v>
      </c>
      <c r="BM194" s="220" t="s">
        <v>1260</v>
      </c>
    </row>
    <row r="195" s="2" customFormat="1">
      <c r="A195" s="41"/>
      <c r="B195" s="42"/>
      <c r="C195" s="43"/>
      <c r="D195" s="222" t="s">
        <v>162</v>
      </c>
      <c r="E195" s="43"/>
      <c r="F195" s="223" t="s">
        <v>1258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162</v>
      </c>
      <c r="AU195" s="20" t="s">
        <v>78</v>
      </c>
    </row>
    <row r="196" s="2" customFormat="1">
      <c r="A196" s="41"/>
      <c r="B196" s="42"/>
      <c r="C196" s="43"/>
      <c r="D196" s="222" t="s">
        <v>217</v>
      </c>
      <c r="E196" s="43"/>
      <c r="F196" s="227" t="s">
        <v>1261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217</v>
      </c>
      <c r="AU196" s="20" t="s">
        <v>78</v>
      </c>
    </row>
    <row r="197" s="11" customFormat="1" ht="22.8" customHeight="1">
      <c r="A197" s="11"/>
      <c r="B197" s="195"/>
      <c r="C197" s="196"/>
      <c r="D197" s="197" t="s">
        <v>68</v>
      </c>
      <c r="E197" s="248" t="s">
        <v>160</v>
      </c>
      <c r="F197" s="248" t="s">
        <v>1262</v>
      </c>
      <c r="G197" s="196"/>
      <c r="H197" s="196"/>
      <c r="I197" s="199"/>
      <c r="J197" s="249">
        <f>BK197</f>
        <v>0</v>
      </c>
      <c r="K197" s="196"/>
      <c r="L197" s="201"/>
      <c r="M197" s="202"/>
      <c r="N197" s="203"/>
      <c r="O197" s="203"/>
      <c r="P197" s="204">
        <f>SUM(P198:P203)</f>
        <v>0</v>
      </c>
      <c r="Q197" s="203"/>
      <c r="R197" s="204">
        <f>SUM(R198:R203)</f>
        <v>3.0358008100000005</v>
      </c>
      <c r="S197" s="203"/>
      <c r="T197" s="205">
        <f>SUM(T198:T203)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6" t="s">
        <v>76</v>
      </c>
      <c r="AT197" s="207" t="s">
        <v>68</v>
      </c>
      <c r="AU197" s="207" t="s">
        <v>76</v>
      </c>
      <c r="AY197" s="206" t="s">
        <v>154</v>
      </c>
      <c r="BK197" s="208">
        <f>SUM(BK198:BK203)</f>
        <v>0</v>
      </c>
    </row>
    <row r="198" s="2" customFormat="1" ht="16.5" customHeight="1">
      <c r="A198" s="41"/>
      <c r="B198" s="42"/>
      <c r="C198" s="209" t="s">
        <v>296</v>
      </c>
      <c r="D198" s="209" t="s">
        <v>155</v>
      </c>
      <c r="E198" s="210" t="s">
        <v>1263</v>
      </c>
      <c r="F198" s="211" t="s">
        <v>1264</v>
      </c>
      <c r="G198" s="212" t="s">
        <v>1140</v>
      </c>
      <c r="H198" s="213">
        <v>0.89900000000000002</v>
      </c>
      <c r="I198" s="214"/>
      <c r="J198" s="215">
        <f>ROUND(I198*H198,2)</f>
        <v>0</v>
      </c>
      <c r="K198" s="211" t="s">
        <v>1116</v>
      </c>
      <c r="L198" s="47"/>
      <c r="M198" s="216" t="s">
        <v>19</v>
      </c>
      <c r="N198" s="217" t="s">
        <v>40</v>
      </c>
      <c r="O198" s="87"/>
      <c r="P198" s="218">
        <f>O198*H198</f>
        <v>0</v>
      </c>
      <c r="Q198" s="218">
        <v>1.8907700000000001</v>
      </c>
      <c r="R198" s="218">
        <f>Q198*H198</f>
        <v>1.6998022300000002</v>
      </c>
      <c r="S198" s="218">
        <v>0</v>
      </c>
      <c r="T198" s="219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160</v>
      </c>
      <c r="AT198" s="220" t="s">
        <v>155</v>
      </c>
      <c r="AU198" s="220" t="s">
        <v>78</v>
      </c>
      <c r="AY198" s="20" t="s">
        <v>154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76</v>
      </c>
      <c r="BK198" s="221">
        <f>ROUND(I198*H198,2)</f>
        <v>0</v>
      </c>
      <c r="BL198" s="20" t="s">
        <v>160</v>
      </c>
      <c r="BM198" s="220" t="s">
        <v>1265</v>
      </c>
    </row>
    <row r="199" s="2" customFormat="1">
      <c r="A199" s="41"/>
      <c r="B199" s="42"/>
      <c r="C199" s="43"/>
      <c r="D199" s="222" t="s">
        <v>162</v>
      </c>
      <c r="E199" s="43"/>
      <c r="F199" s="223" t="s">
        <v>1266</v>
      </c>
      <c r="G199" s="43"/>
      <c r="H199" s="43"/>
      <c r="I199" s="224"/>
      <c r="J199" s="43"/>
      <c r="K199" s="43"/>
      <c r="L199" s="47"/>
      <c r="M199" s="225"/>
      <c r="N199" s="226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162</v>
      </c>
      <c r="AU199" s="20" t="s">
        <v>78</v>
      </c>
    </row>
    <row r="200" s="2" customFormat="1">
      <c r="A200" s="41"/>
      <c r="B200" s="42"/>
      <c r="C200" s="43"/>
      <c r="D200" s="250" t="s">
        <v>1119</v>
      </c>
      <c r="E200" s="43"/>
      <c r="F200" s="251" t="s">
        <v>1267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1119</v>
      </c>
      <c r="AU200" s="20" t="s">
        <v>78</v>
      </c>
    </row>
    <row r="201" s="2" customFormat="1" ht="21.75" customHeight="1">
      <c r="A201" s="41"/>
      <c r="B201" s="42"/>
      <c r="C201" s="209" t="s">
        <v>271</v>
      </c>
      <c r="D201" s="209" t="s">
        <v>155</v>
      </c>
      <c r="E201" s="210" t="s">
        <v>1268</v>
      </c>
      <c r="F201" s="211" t="s">
        <v>1269</v>
      </c>
      <c r="G201" s="212" t="s">
        <v>1140</v>
      </c>
      <c r="H201" s="213">
        <v>0.53400000000000003</v>
      </c>
      <c r="I201" s="214"/>
      <c r="J201" s="215">
        <f>ROUND(I201*H201,2)</f>
        <v>0</v>
      </c>
      <c r="K201" s="211" t="s">
        <v>1116</v>
      </c>
      <c r="L201" s="47"/>
      <c r="M201" s="216" t="s">
        <v>19</v>
      </c>
      <c r="N201" s="217" t="s">
        <v>40</v>
      </c>
      <c r="O201" s="87"/>
      <c r="P201" s="218">
        <f>O201*H201</f>
        <v>0</v>
      </c>
      <c r="Q201" s="218">
        <v>2.5018699999999998</v>
      </c>
      <c r="R201" s="218">
        <f>Q201*H201</f>
        <v>1.3359985800000001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160</v>
      </c>
      <c r="AT201" s="220" t="s">
        <v>155</v>
      </c>
      <c r="AU201" s="220" t="s">
        <v>78</v>
      </c>
      <c r="AY201" s="20" t="s">
        <v>154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76</v>
      </c>
      <c r="BK201" s="221">
        <f>ROUND(I201*H201,2)</f>
        <v>0</v>
      </c>
      <c r="BL201" s="20" t="s">
        <v>160</v>
      </c>
      <c r="BM201" s="220" t="s">
        <v>1270</v>
      </c>
    </row>
    <row r="202" s="2" customFormat="1">
      <c r="A202" s="41"/>
      <c r="B202" s="42"/>
      <c r="C202" s="43"/>
      <c r="D202" s="222" t="s">
        <v>162</v>
      </c>
      <c r="E202" s="43"/>
      <c r="F202" s="223" t="s">
        <v>1271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162</v>
      </c>
      <c r="AU202" s="20" t="s">
        <v>78</v>
      </c>
    </row>
    <row r="203" s="2" customFormat="1">
      <c r="A203" s="41"/>
      <c r="B203" s="42"/>
      <c r="C203" s="43"/>
      <c r="D203" s="250" t="s">
        <v>1119</v>
      </c>
      <c r="E203" s="43"/>
      <c r="F203" s="251" t="s">
        <v>1272</v>
      </c>
      <c r="G203" s="43"/>
      <c r="H203" s="43"/>
      <c r="I203" s="224"/>
      <c r="J203" s="43"/>
      <c r="K203" s="43"/>
      <c r="L203" s="47"/>
      <c r="M203" s="225"/>
      <c r="N203" s="22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1119</v>
      </c>
      <c r="AU203" s="20" t="s">
        <v>78</v>
      </c>
    </row>
    <row r="204" s="11" customFormat="1" ht="22.8" customHeight="1">
      <c r="A204" s="11"/>
      <c r="B204" s="195"/>
      <c r="C204" s="196"/>
      <c r="D204" s="197" t="s">
        <v>68</v>
      </c>
      <c r="E204" s="248" t="s">
        <v>197</v>
      </c>
      <c r="F204" s="248" t="s">
        <v>1273</v>
      </c>
      <c r="G204" s="196"/>
      <c r="H204" s="196"/>
      <c r="I204" s="199"/>
      <c r="J204" s="249">
        <f>BK204</f>
        <v>0</v>
      </c>
      <c r="K204" s="196"/>
      <c r="L204" s="201"/>
      <c r="M204" s="202"/>
      <c r="N204" s="203"/>
      <c r="O204" s="203"/>
      <c r="P204" s="204">
        <f>SUM(P205:P220)</f>
        <v>0</v>
      </c>
      <c r="Q204" s="203"/>
      <c r="R204" s="204">
        <f>SUM(R205:R220)</f>
        <v>0.052401499999999997</v>
      </c>
      <c r="S204" s="203"/>
      <c r="T204" s="205">
        <f>SUM(T205:T220)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06" t="s">
        <v>76</v>
      </c>
      <c r="AT204" s="207" t="s">
        <v>68</v>
      </c>
      <c r="AU204" s="207" t="s">
        <v>76</v>
      </c>
      <c r="AY204" s="206" t="s">
        <v>154</v>
      </c>
      <c r="BK204" s="208">
        <f>SUM(BK205:BK220)</f>
        <v>0</v>
      </c>
    </row>
    <row r="205" s="2" customFormat="1" ht="16.5" customHeight="1">
      <c r="A205" s="41"/>
      <c r="B205" s="42"/>
      <c r="C205" s="209" t="s">
        <v>276</v>
      </c>
      <c r="D205" s="209" t="s">
        <v>155</v>
      </c>
      <c r="E205" s="210" t="s">
        <v>1274</v>
      </c>
      <c r="F205" s="211" t="s">
        <v>1275</v>
      </c>
      <c r="G205" s="212" t="s">
        <v>1123</v>
      </c>
      <c r="H205" s="213">
        <v>8.9900000000000002</v>
      </c>
      <c r="I205" s="214"/>
      <c r="J205" s="215">
        <f>ROUND(I205*H205,2)</f>
        <v>0</v>
      </c>
      <c r="K205" s="211" t="s">
        <v>322</v>
      </c>
      <c r="L205" s="47"/>
      <c r="M205" s="216" t="s">
        <v>19</v>
      </c>
      <c r="N205" s="217" t="s">
        <v>40</v>
      </c>
      <c r="O205" s="87"/>
      <c r="P205" s="218">
        <f>O205*H205</f>
        <v>0</v>
      </c>
      <c r="Q205" s="218">
        <v>0.0027599999999999999</v>
      </c>
      <c r="R205" s="218">
        <f>Q205*H205</f>
        <v>0.024812399999999998</v>
      </c>
      <c r="S205" s="218">
        <v>0</v>
      </c>
      <c r="T205" s="219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0" t="s">
        <v>160</v>
      </c>
      <c r="AT205" s="220" t="s">
        <v>155</v>
      </c>
      <c r="AU205" s="220" t="s">
        <v>78</v>
      </c>
      <c r="AY205" s="20" t="s">
        <v>154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20" t="s">
        <v>76</v>
      </c>
      <c r="BK205" s="221">
        <f>ROUND(I205*H205,2)</f>
        <v>0</v>
      </c>
      <c r="BL205" s="20" t="s">
        <v>160</v>
      </c>
      <c r="BM205" s="220" t="s">
        <v>1276</v>
      </c>
    </row>
    <row r="206" s="2" customFormat="1">
      <c r="A206" s="41"/>
      <c r="B206" s="42"/>
      <c r="C206" s="43"/>
      <c r="D206" s="222" t="s">
        <v>162</v>
      </c>
      <c r="E206" s="43"/>
      <c r="F206" s="223" t="s">
        <v>1277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162</v>
      </c>
      <c r="AU206" s="20" t="s">
        <v>78</v>
      </c>
    </row>
    <row r="207" s="2" customFormat="1" ht="16.5" customHeight="1">
      <c r="A207" s="41"/>
      <c r="B207" s="42"/>
      <c r="C207" s="209" t="s">
        <v>281</v>
      </c>
      <c r="D207" s="209" t="s">
        <v>155</v>
      </c>
      <c r="E207" s="210" t="s">
        <v>1278</v>
      </c>
      <c r="F207" s="211" t="s">
        <v>1279</v>
      </c>
      <c r="G207" s="212" t="s">
        <v>1200</v>
      </c>
      <c r="H207" s="213">
        <v>2</v>
      </c>
      <c r="I207" s="214"/>
      <c r="J207" s="215">
        <f>ROUND(I207*H207,2)</f>
        <v>0</v>
      </c>
      <c r="K207" s="211" t="s">
        <v>322</v>
      </c>
      <c r="L207" s="47"/>
      <c r="M207" s="216" t="s">
        <v>19</v>
      </c>
      <c r="N207" s="217" t="s">
        <v>40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160</v>
      </c>
      <c r="AT207" s="220" t="s">
        <v>155</v>
      </c>
      <c r="AU207" s="220" t="s">
        <v>78</v>
      </c>
      <c r="AY207" s="20" t="s">
        <v>154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76</v>
      </c>
      <c r="BK207" s="221">
        <f>ROUND(I207*H207,2)</f>
        <v>0</v>
      </c>
      <c r="BL207" s="20" t="s">
        <v>160</v>
      </c>
      <c r="BM207" s="220" t="s">
        <v>1280</v>
      </c>
    </row>
    <row r="208" s="2" customFormat="1">
      <c r="A208" s="41"/>
      <c r="B208" s="42"/>
      <c r="C208" s="43"/>
      <c r="D208" s="222" t="s">
        <v>162</v>
      </c>
      <c r="E208" s="43"/>
      <c r="F208" s="223" t="s">
        <v>1281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162</v>
      </c>
      <c r="AU208" s="20" t="s">
        <v>78</v>
      </c>
    </row>
    <row r="209" s="2" customFormat="1" ht="16.5" customHeight="1">
      <c r="A209" s="41"/>
      <c r="B209" s="42"/>
      <c r="C209" s="209" t="s">
        <v>256</v>
      </c>
      <c r="D209" s="209" t="s">
        <v>155</v>
      </c>
      <c r="E209" s="210" t="s">
        <v>1282</v>
      </c>
      <c r="F209" s="211" t="s">
        <v>1283</v>
      </c>
      <c r="G209" s="212" t="s">
        <v>1284</v>
      </c>
      <c r="H209" s="213">
        <v>1</v>
      </c>
      <c r="I209" s="214"/>
      <c r="J209" s="215">
        <f>ROUND(I209*H209,2)</f>
        <v>0</v>
      </c>
      <c r="K209" s="211" t="s">
        <v>1116</v>
      </c>
      <c r="L209" s="47"/>
      <c r="M209" s="216" t="s">
        <v>19</v>
      </c>
      <c r="N209" s="217" t="s">
        <v>40</v>
      </c>
      <c r="O209" s="87"/>
      <c r="P209" s="218">
        <f>O209*H209</f>
        <v>0</v>
      </c>
      <c r="Q209" s="218">
        <v>0.00010000000000000001</v>
      </c>
      <c r="R209" s="218">
        <f>Q209*H209</f>
        <v>0.00010000000000000001</v>
      </c>
      <c r="S209" s="218">
        <v>0</v>
      </c>
      <c r="T209" s="219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0" t="s">
        <v>160</v>
      </c>
      <c r="AT209" s="220" t="s">
        <v>155</v>
      </c>
      <c r="AU209" s="220" t="s">
        <v>78</v>
      </c>
      <c r="AY209" s="20" t="s">
        <v>154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20" t="s">
        <v>76</v>
      </c>
      <c r="BK209" s="221">
        <f>ROUND(I209*H209,2)</f>
        <v>0</v>
      </c>
      <c r="BL209" s="20" t="s">
        <v>160</v>
      </c>
      <c r="BM209" s="220" t="s">
        <v>1285</v>
      </c>
    </row>
    <row r="210" s="2" customFormat="1">
      <c r="A210" s="41"/>
      <c r="B210" s="42"/>
      <c r="C210" s="43"/>
      <c r="D210" s="222" t="s">
        <v>162</v>
      </c>
      <c r="E210" s="43"/>
      <c r="F210" s="223" t="s">
        <v>1286</v>
      </c>
      <c r="G210" s="43"/>
      <c r="H210" s="43"/>
      <c r="I210" s="224"/>
      <c r="J210" s="43"/>
      <c r="K210" s="43"/>
      <c r="L210" s="47"/>
      <c r="M210" s="225"/>
      <c r="N210" s="226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162</v>
      </c>
      <c r="AU210" s="20" t="s">
        <v>78</v>
      </c>
    </row>
    <row r="211" s="2" customFormat="1">
      <c r="A211" s="41"/>
      <c r="B211" s="42"/>
      <c r="C211" s="43"/>
      <c r="D211" s="250" t="s">
        <v>1119</v>
      </c>
      <c r="E211" s="43"/>
      <c r="F211" s="251" t="s">
        <v>1287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1119</v>
      </c>
      <c r="AU211" s="20" t="s">
        <v>78</v>
      </c>
    </row>
    <row r="212" s="2" customFormat="1" ht="16.5" customHeight="1">
      <c r="A212" s="41"/>
      <c r="B212" s="42"/>
      <c r="C212" s="209" t="s">
        <v>261</v>
      </c>
      <c r="D212" s="209" t="s">
        <v>155</v>
      </c>
      <c r="E212" s="210" t="s">
        <v>1288</v>
      </c>
      <c r="F212" s="211" t="s">
        <v>1289</v>
      </c>
      <c r="G212" s="212" t="s">
        <v>1123</v>
      </c>
      <c r="H212" s="213">
        <v>8.9900000000000002</v>
      </c>
      <c r="I212" s="214"/>
      <c r="J212" s="215">
        <f>ROUND(I212*H212,2)</f>
        <v>0</v>
      </c>
      <c r="K212" s="211" t="s">
        <v>1116</v>
      </c>
      <c r="L212" s="47"/>
      <c r="M212" s="216" t="s">
        <v>19</v>
      </c>
      <c r="N212" s="217" t="s">
        <v>40</v>
      </c>
      <c r="O212" s="87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160</v>
      </c>
      <c r="AT212" s="220" t="s">
        <v>155</v>
      </c>
      <c r="AU212" s="220" t="s">
        <v>78</v>
      </c>
      <c r="AY212" s="20" t="s">
        <v>154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76</v>
      </c>
      <c r="BK212" s="221">
        <f>ROUND(I212*H212,2)</f>
        <v>0</v>
      </c>
      <c r="BL212" s="20" t="s">
        <v>160</v>
      </c>
      <c r="BM212" s="220" t="s">
        <v>1290</v>
      </c>
    </row>
    <row r="213" s="2" customFormat="1">
      <c r="A213" s="41"/>
      <c r="B213" s="42"/>
      <c r="C213" s="43"/>
      <c r="D213" s="222" t="s">
        <v>162</v>
      </c>
      <c r="E213" s="43"/>
      <c r="F213" s="223" t="s">
        <v>1291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162</v>
      </c>
      <c r="AU213" s="20" t="s">
        <v>78</v>
      </c>
    </row>
    <row r="214" s="2" customFormat="1">
      <c r="A214" s="41"/>
      <c r="B214" s="42"/>
      <c r="C214" s="43"/>
      <c r="D214" s="250" t="s">
        <v>1119</v>
      </c>
      <c r="E214" s="43"/>
      <c r="F214" s="251" t="s">
        <v>1292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1119</v>
      </c>
      <c r="AU214" s="20" t="s">
        <v>78</v>
      </c>
    </row>
    <row r="215" s="2" customFormat="1" ht="16.5" customHeight="1">
      <c r="A215" s="41"/>
      <c r="B215" s="42"/>
      <c r="C215" s="209" t="s">
        <v>266</v>
      </c>
      <c r="D215" s="209" t="s">
        <v>155</v>
      </c>
      <c r="E215" s="210" t="s">
        <v>1293</v>
      </c>
      <c r="F215" s="211" t="s">
        <v>1294</v>
      </c>
      <c r="G215" s="212" t="s">
        <v>1259</v>
      </c>
      <c r="H215" s="213">
        <v>1</v>
      </c>
      <c r="I215" s="214"/>
      <c r="J215" s="215">
        <f>ROUND(I215*H215,2)</f>
        <v>0</v>
      </c>
      <c r="K215" s="211" t="s">
        <v>1116</v>
      </c>
      <c r="L215" s="47"/>
      <c r="M215" s="216" t="s">
        <v>19</v>
      </c>
      <c r="N215" s="217" t="s">
        <v>40</v>
      </c>
      <c r="O215" s="87"/>
      <c r="P215" s="218">
        <f>O215*H215</f>
        <v>0</v>
      </c>
      <c r="Q215" s="218">
        <v>0.026679999999999999</v>
      </c>
      <c r="R215" s="218">
        <f>Q215*H215</f>
        <v>0.026679999999999999</v>
      </c>
      <c r="S215" s="218">
        <v>0</v>
      </c>
      <c r="T215" s="21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0" t="s">
        <v>160</v>
      </c>
      <c r="AT215" s="220" t="s">
        <v>155</v>
      </c>
      <c r="AU215" s="220" t="s">
        <v>78</v>
      </c>
      <c r="AY215" s="20" t="s">
        <v>154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20" t="s">
        <v>76</v>
      </c>
      <c r="BK215" s="221">
        <f>ROUND(I215*H215,2)</f>
        <v>0</v>
      </c>
      <c r="BL215" s="20" t="s">
        <v>160</v>
      </c>
      <c r="BM215" s="220" t="s">
        <v>1295</v>
      </c>
    </row>
    <row r="216" s="2" customFormat="1">
      <c r="A216" s="41"/>
      <c r="B216" s="42"/>
      <c r="C216" s="43"/>
      <c r="D216" s="222" t="s">
        <v>162</v>
      </c>
      <c r="E216" s="43"/>
      <c r="F216" s="223" t="s">
        <v>1296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162</v>
      </c>
      <c r="AU216" s="20" t="s">
        <v>78</v>
      </c>
    </row>
    <row r="217" s="2" customFormat="1">
      <c r="A217" s="41"/>
      <c r="B217" s="42"/>
      <c r="C217" s="43"/>
      <c r="D217" s="250" t="s">
        <v>1119</v>
      </c>
      <c r="E217" s="43"/>
      <c r="F217" s="251" t="s">
        <v>1297</v>
      </c>
      <c r="G217" s="43"/>
      <c r="H217" s="43"/>
      <c r="I217" s="224"/>
      <c r="J217" s="43"/>
      <c r="K217" s="43"/>
      <c r="L217" s="47"/>
      <c r="M217" s="225"/>
      <c r="N217" s="226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1119</v>
      </c>
      <c r="AU217" s="20" t="s">
        <v>78</v>
      </c>
    </row>
    <row r="218" s="2" customFormat="1" ht="16.5" customHeight="1">
      <c r="A218" s="41"/>
      <c r="B218" s="42"/>
      <c r="C218" s="209" t="s">
        <v>319</v>
      </c>
      <c r="D218" s="209" t="s">
        <v>155</v>
      </c>
      <c r="E218" s="210" t="s">
        <v>1298</v>
      </c>
      <c r="F218" s="211" t="s">
        <v>1299</v>
      </c>
      <c r="G218" s="212" t="s">
        <v>1123</v>
      </c>
      <c r="H218" s="213">
        <v>8.9900000000000002</v>
      </c>
      <c r="I218" s="214"/>
      <c r="J218" s="215">
        <f>ROUND(I218*H218,2)</f>
        <v>0</v>
      </c>
      <c r="K218" s="211" t="s">
        <v>1116</v>
      </c>
      <c r="L218" s="47"/>
      <c r="M218" s="216" t="s">
        <v>19</v>
      </c>
      <c r="N218" s="217" t="s">
        <v>40</v>
      </c>
      <c r="O218" s="87"/>
      <c r="P218" s="218">
        <f>O218*H218</f>
        <v>0</v>
      </c>
      <c r="Q218" s="218">
        <v>9.0000000000000006E-05</v>
      </c>
      <c r="R218" s="218">
        <f>Q218*H218</f>
        <v>0.0008091000000000001</v>
      </c>
      <c r="S218" s="218">
        <v>0</v>
      </c>
      <c r="T218" s="219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0" t="s">
        <v>160</v>
      </c>
      <c r="AT218" s="220" t="s">
        <v>155</v>
      </c>
      <c r="AU218" s="220" t="s">
        <v>78</v>
      </c>
      <c r="AY218" s="20" t="s">
        <v>154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20" t="s">
        <v>76</v>
      </c>
      <c r="BK218" s="221">
        <f>ROUND(I218*H218,2)</f>
        <v>0</v>
      </c>
      <c r="BL218" s="20" t="s">
        <v>160</v>
      </c>
      <c r="BM218" s="220" t="s">
        <v>1300</v>
      </c>
    </row>
    <row r="219" s="2" customFormat="1">
      <c r="A219" s="41"/>
      <c r="B219" s="42"/>
      <c r="C219" s="43"/>
      <c r="D219" s="222" t="s">
        <v>162</v>
      </c>
      <c r="E219" s="43"/>
      <c r="F219" s="223" t="s">
        <v>1301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162</v>
      </c>
      <c r="AU219" s="20" t="s">
        <v>78</v>
      </c>
    </row>
    <row r="220" s="2" customFormat="1">
      <c r="A220" s="41"/>
      <c r="B220" s="42"/>
      <c r="C220" s="43"/>
      <c r="D220" s="250" t="s">
        <v>1119</v>
      </c>
      <c r="E220" s="43"/>
      <c r="F220" s="251" t="s">
        <v>1302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1119</v>
      </c>
      <c r="AU220" s="20" t="s">
        <v>78</v>
      </c>
    </row>
    <row r="221" s="11" customFormat="1" ht="22.8" customHeight="1">
      <c r="A221" s="11"/>
      <c r="B221" s="195"/>
      <c r="C221" s="196"/>
      <c r="D221" s="197" t="s">
        <v>68</v>
      </c>
      <c r="E221" s="248" t="s">
        <v>207</v>
      </c>
      <c r="F221" s="248" t="s">
        <v>1303</v>
      </c>
      <c r="G221" s="196"/>
      <c r="H221" s="196"/>
      <c r="I221" s="199"/>
      <c r="J221" s="249">
        <f>BK221</f>
        <v>0</v>
      </c>
      <c r="K221" s="196"/>
      <c r="L221" s="201"/>
      <c r="M221" s="202"/>
      <c r="N221" s="203"/>
      <c r="O221" s="203"/>
      <c r="P221" s="204">
        <f>SUM(P222:P228)</f>
        <v>0</v>
      </c>
      <c r="Q221" s="203"/>
      <c r="R221" s="204">
        <f>SUM(R222:R228)</f>
        <v>0.14041999999999999</v>
      </c>
      <c r="S221" s="203"/>
      <c r="T221" s="205">
        <f>SUM(T222:T228)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06" t="s">
        <v>76</v>
      </c>
      <c r="AT221" s="207" t="s">
        <v>68</v>
      </c>
      <c r="AU221" s="207" t="s">
        <v>76</v>
      </c>
      <c r="AY221" s="206" t="s">
        <v>154</v>
      </c>
      <c r="BK221" s="208">
        <f>SUM(BK222:BK228)</f>
        <v>0</v>
      </c>
    </row>
    <row r="222" s="2" customFormat="1" ht="16.5" customHeight="1">
      <c r="A222" s="41"/>
      <c r="B222" s="42"/>
      <c r="C222" s="209" t="s">
        <v>333</v>
      </c>
      <c r="D222" s="209" t="s">
        <v>155</v>
      </c>
      <c r="E222" s="210" t="s">
        <v>1304</v>
      </c>
      <c r="F222" s="211" t="s">
        <v>1305</v>
      </c>
      <c r="G222" s="212" t="s">
        <v>1123</v>
      </c>
      <c r="H222" s="213">
        <v>1</v>
      </c>
      <c r="I222" s="214"/>
      <c r="J222" s="215">
        <f>ROUND(I222*H222,2)</f>
        <v>0</v>
      </c>
      <c r="K222" s="211" t="s">
        <v>1116</v>
      </c>
      <c r="L222" s="47"/>
      <c r="M222" s="216" t="s">
        <v>19</v>
      </c>
      <c r="N222" s="217" t="s">
        <v>40</v>
      </c>
      <c r="O222" s="87"/>
      <c r="P222" s="218">
        <f>O222*H222</f>
        <v>0</v>
      </c>
      <c r="Q222" s="218">
        <v>0.14041999999999999</v>
      </c>
      <c r="R222" s="218">
        <f>Q222*H222</f>
        <v>0.14041999999999999</v>
      </c>
      <c r="S222" s="218">
        <v>0</v>
      </c>
      <c r="T222" s="219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0" t="s">
        <v>160</v>
      </c>
      <c r="AT222" s="220" t="s">
        <v>155</v>
      </c>
      <c r="AU222" s="220" t="s">
        <v>78</v>
      </c>
      <c r="AY222" s="20" t="s">
        <v>154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20" t="s">
        <v>76</v>
      </c>
      <c r="BK222" s="221">
        <f>ROUND(I222*H222,2)</f>
        <v>0</v>
      </c>
      <c r="BL222" s="20" t="s">
        <v>160</v>
      </c>
      <c r="BM222" s="220" t="s">
        <v>1306</v>
      </c>
    </row>
    <row r="223" s="2" customFormat="1">
      <c r="A223" s="41"/>
      <c r="B223" s="42"/>
      <c r="C223" s="43"/>
      <c r="D223" s="222" t="s">
        <v>162</v>
      </c>
      <c r="E223" s="43"/>
      <c r="F223" s="223" t="s">
        <v>1307</v>
      </c>
      <c r="G223" s="43"/>
      <c r="H223" s="43"/>
      <c r="I223" s="224"/>
      <c r="J223" s="43"/>
      <c r="K223" s="43"/>
      <c r="L223" s="47"/>
      <c r="M223" s="225"/>
      <c r="N223" s="226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162</v>
      </c>
      <c r="AU223" s="20" t="s">
        <v>78</v>
      </c>
    </row>
    <row r="224" s="2" customFormat="1">
      <c r="A224" s="41"/>
      <c r="B224" s="42"/>
      <c r="C224" s="43"/>
      <c r="D224" s="250" t="s">
        <v>1119</v>
      </c>
      <c r="E224" s="43"/>
      <c r="F224" s="251" t="s">
        <v>1308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1119</v>
      </c>
      <c r="AU224" s="20" t="s">
        <v>78</v>
      </c>
    </row>
    <row r="225" s="2" customFormat="1">
      <c r="A225" s="41"/>
      <c r="B225" s="42"/>
      <c r="C225" s="43"/>
      <c r="D225" s="222" t="s">
        <v>217</v>
      </c>
      <c r="E225" s="43"/>
      <c r="F225" s="227" t="s">
        <v>1309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217</v>
      </c>
      <c r="AU225" s="20" t="s">
        <v>78</v>
      </c>
    </row>
    <row r="226" s="2" customFormat="1" ht="16.5" customHeight="1">
      <c r="A226" s="41"/>
      <c r="B226" s="42"/>
      <c r="C226" s="209" t="s">
        <v>337</v>
      </c>
      <c r="D226" s="209" t="s">
        <v>155</v>
      </c>
      <c r="E226" s="210" t="s">
        <v>1310</v>
      </c>
      <c r="F226" s="211" t="s">
        <v>1311</v>
      </c>
      <c r="G226" s="212" t="s">
        <v>1123</v>
      </c>
      <c r="H226" s="213">
        <v>1</v>
      </c>
      <c r="I226" s="214"/>
      <c r="J226" s="215">
        <f>ROUND(I226*H226,2)</f>
        <v>0</v>
      </c>
      <c r="K226" s="211" t="s">
        <v>1116</v>
      </c>
      <c r="L226" s="47"/>
      <c r="M226" s="216" t="s">
        <v>19</v>
      </c>
      <c r="N226" s="217" t="s">
        <v>40</v>
      </c>
      <c r="O226" s="87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0" t="s">
        <v>160</v>
      </c>
      <c r="AT226" s="220" t="s">
        <v>155</v>
      </c>
      <c r="AU226" s="220" t="s">
        <v>78</v>
      </c>
      <c r="AY226" s="20" t="s">
        <v>154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20" t="s">
        <v>76</v>
      </c>
      <c r="BK226" s="221">
        <f>ROUND(I226*H226,2)</f>
        <v>0</v>
      </c>
      <c r="BL226" s="20" t="s">
        <v>160</v>
      </c>
      <c r="BM226" s="220" t="s">
        <v>1312</v>
      </c>
    </row>
    <row r="227" s="2" customFormat="1">
      <c r="A227" s="41"/>
      <c r="B227" s="42"/>
      <c r="C227" s="43"/>
      <c r="D227" s="222" t="s">
        <v>162</v>
      </c>
      <c r="E227" s="43"/>
      <c r="F227" s="223" t="s">
        <v>1313</v>
      </c>
      <c r="G227" s="43"/>
      <c r="H227" s="43"/>
      <c r="I227" s="224"/>
      <c r="J227" s="43"/>
      <c r="K227" s="43"/>
      <c r="L227" s="47"/>
      <c r="M227" s="225"/>
      <c r="N227" s="226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162</v>
      </c>
      <c r="AU227" s="20" t="s">
        <v>78</v>
      </c>
    </row>
    <row r="228" s="2" customFormat="1">
      <c r="A228" s="41"/>
      <c r="B228" s="42"/>
      <c r="C228" s="43"/>
      <c r="D228" s="250" t="s">
        <v>1119</v>
      </c>
      <c r="E228" s="43"/>
      <c r="F228" s="251" t="s">
        <v>1314</v>
      </c>
      <c r="G228" s="43"/>
      <c r="H228" s="43"/>
      <c r="I228" s="224"/>
      <c r="J228" s="43"/>
      <c r="K228" s="43"/>
      <c r="L228" s="47"/>
      <c r="M228" s="225"/>
      <c r="N228" s="226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1119</v>
      </c>
      <c r="AU228" s="20" t="s">
        <v>78</v>
      </c>
    </row>
    <row r="229" s="11" customFormat="1" ht="22.8" customHeight="1">
      <c r="A229" s="11"/>
      <c r="B229" s="195"/>
      <c r="C229" s="196"/>
      <c r="D229" s="197" t="s">
        <v>68</v>
      </c>
      <c r="E229" s="248" t="s">
        <v>1315</v>
      </c>
      <c r="F229" s="248" t="s">
        <v>1316</v>
      </c>
      <c r="G229" s="196"/>
      <c r="H229" s="196"/>
      <c r="I229" s="199"/>
      <c r="J229" s="249">
        <f>BK229</f>
        <v>0</v>
      </c>
      <c r="K229" s="196"/>
      <c r="L229" s="201"/>
      <c r="M229" s="202"/>
      <c r="N229" s="203"/>
      <c r="O229" s="203"/>
      <c r="P229" s="204">
        <f>SUM(P230:P244)</f>
        <v>0</v>
      </c>
      <c r="Q229" s="203"/>
      <c r="R229" s="204">
        <f>SUM(R230:R244)</f>
        <v>0</v>
      </c>
      <c r="S229" s="203"/>
      <c r="T229" s="205">
        <f>SUM(T230:T244)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06" t="s">
        <v>76</v>
      </c>
      <c r="AT229" s="207" t="s">
        <v>68</v>
      </c>
      <c r="AU229" s="207" t="s">
        <v>76</v>
      </c>
      <c r="AY229" s="206" t="s">
        <v>154</v>
      </c>
      <c r="BK229" s="208">
        <f>SUM(BK230:BK244)</f>
        <v>0</v>
      </c>
    </row>
    <row r="230" s="2" customFormat="1" ht="16.5" customHeight="1">
      <c r="A230" s="41"/>
      <c r="B230" s="42"/>
      <c r="C230" s="209" t="s">
        <v>563</v>
      </c>
      <c r="D230" s="209" t="s">
        <v>155</v>
      </c>
      <c r="E230" s="210" t="s">
        <v>1317</v>
      </c>
      <c r="F230" s="211" t="s">
        <v>1318</v>
      </c>
      <c r="G230" s="212" t="s">
        <v>1175</v>
      </c>
      <c r="H230" s="213">
        <v>0.19700000000000001</v>
      </c>
      <c r="I230" s="214"/>
      <c r="J230" s="215">
        <f>ROUND(I230*H230,2)</f>
        <v>0</v>
      </c>
      <c r="K230" s="211" t="s">
        <v>1116</v>
      </c>
      <c r="L230" s="47"/>
      <c r="M230" s="216" t="s">
        <v>19</v>
      </c>
      <c r="N230" s="217" t="s">
        <v>40</v>
      </c>
      <c r="O230" s="87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0" t="s">
        <v>160</v>
      </c>
      <c r="AT230" s="220" t="s">
        <v>155</v>
      </c>
      <c r="AU230" s="220" t="s">
        <v>78</v>
      </c>
      <c r="AY230" s="20" t="s">
        <v>154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20" t="s">
        <v>76</v>
      </c>
      <c r="BK230" s="221">
        <f>ROUND(I230*H230,2)</f>
        <v>0</v>
      </c>
      <c r="BL230" s="20" t="s">
        <v>160</v>
      </c>
      <c r="BM230" s="220" t="s">
        <v>1319</v>
      </c>
    </row>
    <row r="231" s="2" customFormat="1">
      <c r="A231" s="41"/>
      <c r="B231" s="42"/>
      <c r="C231" s="43"/>
      <c r="D231" s="222" t="s">
        <v>162</v>
      </c>
      <c r="E231" s="43"/>
      <c r="F231" s="223" t="s">
        <v>1320</v>
      </c>
      <c r="G231" s="43"/>
      <c r="H231" s="43"/>
      <c r="I231" s="224"/>
      <c r="J231" s="43"/>
      <c r="K231" s="43"/>
      <c r="L231" s="47"/>
      <c r="M231" s="225"/>
      <c r="N231" s="226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162</v>
      </c>
      <c r="AU231" s="20" t="s">
        <v>78</v>
      </c>
    </row>
    <row r="232" s="2" customFormat="1">
      <c r="A232" s="41"/>
      <c r="B232" s="42"/>
      <c r="C232" s="43"/>
      <c r="D232" s="250" t="s">
        <v>1119</v>
      </c>
      <c r="E232" s="43"/>
      <c r="F232" s="251" t="s">
        <v>1321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1119</v>
      </c>
      <c r="AU232" s="20" t="s">
        <v>78</v>
      </c>
    </row>
    <row r="233" s="12" customFormat="1">
      <c r="A233" s="12"/>
      <c r="B233" s="228"/>
      <c r="C233" s="229"/>
      <c r="D233" s="222" t="s">
        <v>373</v>
      </c>
      <c r="E233" s="230" t="s">
        <v>19</v>
      </c>
      <c r="F233" s="231" t="s">
        <v>1322</v>
      </c>
      <c r="G233" s="229"/>
      <c r="H233" s="232">
        <v>0.19700000000000001</v>
      </c>
      <c r="I233" s="233"/>
      <c r="J233" s="229"/>
      <c r="K233" s="229"/>
      <c r="L233" s="234"/>
      <c r="M233" s="252"/>
      <c r="N233" s="253"/>
      <c r="O233" s="253"/>
      <c r="P233" s="253"/>
      <c r="Q233" s="253"/>
      <c r="R233" s="253"/>
      <c r="S233" s="253"/>
      <c r="T233" s="254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8" t="s">
        <v>373</v>
      </c>
      <c r="AU233" s="238" t="s">
        <v>78</v>
      </c>
      <c r="AV233" s="12" t="s">
        <v>78</v>
      </c>
      <c r="AW233" s="12" t="s">
        <v>31</v>
      </c>
      <c r="AX233" s="12" t="s">
        <v>69</v>
      </c>
      <c r="AY233" s="238" t="s">
        <v>154</v>
      </c>
    </row>
    <row r="234" s="14" customFormat="1">
      <c r="A234" s="14"/>
      <c r="B234" s="265"/>
      <c r="C234" s="266"/>
      <c r="D234" s="222" t="s">
        <v>373</v>
      </c>
      <c r="E234" s="267" t="s">
        <v>19</v>
      </c>
      <c r="F234" s="268" t="s">
        <v>1209</v>
      </c>
      <c r="G234" s="266"/>
      <c r="H234" s="269">
        <v>0.19700000000000001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5" t="s">
        <v>373</v>
      </c>
      <c r="AU234" s="275" t="s">
        <v>78</v>
      </c>
      <c r="AV234" s="14" t="s">
        <v>112</v>
      </c>
      <c r="AW234" s="14" t="s">
        <v>31</v>
      </c>
      <c r="AX234" s="14" t="s">
        <v>76</v>
      </c>
      <c r="AY234" s="275" t="s">
        <v>154</v>
      </c>
    </row>
    <row r="235" s="2" customFormat="1" ht="16.5" customHeight="1">
      <c r="A235" s="41"/>
      <c r="B235" s="42"/>
      <c r="C235" s="209" t="s">
        <v>567</v>
      </c>
      <c r="D235" s="209" t="s">
        <v>155</v>
      </c>
      <c r="E235" s="210" t="s">
        <v>1323</v>
      </c>
      <c r="F235" s="211" t="s">
        <v>1324</v>
      </c>
      <c r="G235" s="212" t="s">
        <v>1175</v>
      </c>
      <c r="H235" s="213">
        <v>2.758</v>
      </c>
      <c r="I235" s="214"/>
      <c r="J235" s="215">
        <f>ROUND(I235*H235,2)</f>
        <v>0</v>
      </c>
      <c r="K235" s="211" t="s">
        <v>1116</v>
      </c>
      <c r="L235" s="47"/>
      <c r="M235" s="216" t="s">
        <v>19</v>
      </c>
      <c r="N235" s="217" t="s">
        <v>40</v>
      </c>
      <c r="O235" s="87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0" t="s">
        <v>160</v>
      </c>
      <c r="AT235" s="220" t="s">
        <v>155</v>
      </c>
      <c r="AU235" s="220" t="s">
        <v>78</v>
      </c>
      <c r="AY235" s="20" t="s">
        <v>154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20" t="s">
        <v>76</v>
      </c>
      <c r="BK235" s="221">
        <f>ROUND(I235*H235,2)</f>
        <v>0</v>
      </c>
      <c r="BL235" s="20" t="s">
        <v>160</v>
      </c>
      <c r="BM235" s="220" t="s">
        <v>1325</v>
      </c>
    </row>
    <row r="236" s="2" customFormat="1">
      <c r="A236" s="41"/>
      <c r="B236" s="42"/>
      <c r="C236" s="43"/>
      <c r="D236" s="222" t="s">
        <v>162</v>
      </c>
      <c r="E236" s="43"/>
      <c r="F236" s="223" t="s">
        <v>1326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162</v>
      </c>
      <c r="AU236" s="20" t="s">
        <v>78</v>
      </c>
    </row>
    <row r="237" s="2" customFormat="1">
      <c r="A237" s="41"/>
      <c r="B237" s="42"/>
      <c r="C237" s="43"/>
      <c r="D237" s="250" t="s">
        <v>1119</v>
      </c>
      <c r="E237" s="43"/>
      <c r="F237" s="251" t="s">
        <v>1327</v>
      </c>
      <c r="G237" s="43"/>
      <c r="H237" s="43"/>
      <c r="I237" s="224"/>
      <c r="J237" s="43"/>
      <c r="K237" s="43"/>
      <c r="L237" s="47"/>
      <c r="M237" s="225"/>
      <c r="N237" s="226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1119</v>
      </c>
      <c r="AU237" s="20" t="s">
        <v>78</v>
      </c>
    </row>
    <row r="238" s="12" customFormat="1">
      <c r="A238" s="12"/>
      <c r="B238" s="228"/>
      <c r="C238" s="229"/>
      <c r="D238" s="222" t="s">
        <v>373</v>
      </c>
      <c r="E238" s="230" t="s">
        <v>19</v>
      </c>
      <c r="F238" s="231" t="s">
        <v>1328</v>
      </c>
      <c r="G238" s="229"/>
      <c r="H238" s="232">
        <v>2.758</v>
      </c>
      <c r="I238" s="233"/>
      <c r="J238" s="229"/>
      <c r="K238" s="229"/>
      <c r="L238" s="234"/>
      <c r="M238" s="252"/>
      <c r="N238" s="253"/>
      <c r="O238" s="253"/>
      <c r="P238" s="253"/>
      <c r="Q238" s="253"/>
      <c r="R238" s="253"/>
      <c r="S238" s="253"/>
      <c r="T238" s="254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8" t="s">
        <v>373</v>
      </c>
      <c r="AU238" s="238" t="s">
        <v>78</v>
      </c>
      <c r="AV238" s="12" t="s">
        <v>78</v>
      </c>
      <c r="AW238" s="12" t="s">
        <v>31</v>
      </c>
      <c r="AX238" s="12" t="s">
        <v>69</v>
      </c>
      <c r="AY238" s="238" t="s">
        <v>154</v>
      </c>
    </row>
    <row r="239" s="14" customFormat="1">
      <c r="A239" s="14"/>
      <c r="B239" s="265"/>
      <c r="C239" s="266"/>
      <c r="D239" s="222" t="s">
        <v>373</v>
      </c>
      <c r="E239" s="267" t="s">
        <v>19</v>
      </c>
      <c r="F239" s="268" t="s">
        <v>1209</v>
      </c>
      <c r="G239" s="266"/>
      <c r="H239" s="269">
        <v>2.758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5" t="s">
        <v>373</v>
      </c>
      <c r="AU239" s="275" t="s">
        <v>78</v>
      </c>
      <c r="AV239" s="14" t="s">
        <v>112</v>
      </c>
      <c r="AW239" s="14" t="s">
        <v>31</v>
      </c>
      <c r="AX239" s="14" t="s">
        <v>76</v>
      </c>
      <c r="AY239" s="275" t="s">
        <v>154</v>
      </c>
    </row>
    <row r="240" s="2" customFormat="1" ht="21.75" customHeight="1">
      <c r="A240" s="41"/>
      <c r="B240" s="42"/>
      <c r="C240" s="209" t="s">
        <v>576</v>
      </c>
      <c r="D240" s="209" t="s">
        <v>155</v>
      </c>
      <c r="E240" s="210" t="s">
        <v>1329</v>
      </c>
      <c r="F240" s="211" t="s">
        <v>1330</v>
      </c>
      <c r="G240" s="212" t="s">
        <v>1175</v>
      </c>
      <c r="H240" s="213">
        <v>0.19700000000000001</v>
      </c>
      <c r="I240" s="214"/>
      <c r="J240" s="215">
        <f>ROUND(I240*H240,2)</f>
        <v>0</v>
      </c>
      <c r="K240" s="211" t="s">
        <v>1116</v>
      </c>
      <c r="L240" s="47"/>
      <c r="M240" s="216" t="s">
        <v>19</v>
      </c>
      <c r="N240" s="217" t="s">
        <v>40</v>
      </c>
      <c r="O240" s="87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0" t="s">
        <v>160</v>
      </c>
      <c r="AT240" s="220" t="s">
        <v>155</v>
      </c>
      <c r="AU240" s="220" t="s">
        <v>78</v>
      </c>
      <c r="AY240" s="20" t="s">
        <v>154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20" t="s">
        <v>76</v>
      </c>
      <c r="BK240" s="221">
        <f>ROUND(I240*H240,2)</f>
        <v>0</v>
      </c>
      <c r="BL240" s="20" t="s">
        <v>160</v>
      </c>
      <c r="BM240" s="220" t="s">
        <v>1331</v>
      </c>
    </row>
    <row r="241" s="2" customFormat="1">
      <c r="A241" s="41"/>
      <c r="B241" s="42"/>
      <c r="C241" s="43"/>
      <c r="D241" s="222" t="s">
        <v>162</v>
      </c>
      <c r="E241" s="43"/>
      <c r="F241" s="223" t="s">
        <v>1332</v>
      </c>
      <c r="G241" s="43"/>
      <c r="H241" s="43"/>
      <c r="I241" s="224"/>
      <c r="J241" s="43"/>
      <c r="K241" s="43"/>
      <c r="L241" s="47"/>
      <c r="M241" s="225"/>
      <c r="N241" s="226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162</v>
      </c>
      <c r="AU241" s="20" t="s">
        <v>78</v>
      </c>
    </row>
    <row r="242" s="2" customFormat="1">
      <c r="A242" s="41"/>
      <c r="B242" s="42"/>
      <c r="C242" s="43"/>
      <c r="D242" s="250" t="s">
        <v>1119</v>
      </c>
      <c r="E242" s="43"/>
      <c r="F242" s="251" t="s">
        <v>1333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1119</v>
      </c>
      <c r="AU242" s="20" t="s">
        <v>78</v>
      </c>
    </row>
    <row r="243" s="12" customFormat="1">
      <c r="A243" s="12"/>
      <c r="B243" s="228"/>
      <c r="C243" s="229"/>
      <c r="D243" s="222" t="s">
        <v>373</v>
      </c>
      <c r="E243" s="230" t="s">
        <v>19</v>
      </c>
      <c r="F243" s="231" t="s">
        <v>1322</v>
      </c>
      <c r="G243" s="229"/>
      <c r="H243" s="232">
        <v>0.19700000000000001</v>
      </c>
      <c r="I243" s="233"/>
      <c r="J243" s="229"/>
      <c r="K243" s="229"/>
      <c r="L243" s="234"/>
      <c r="M243" s="252"/>
      <c r="N243" s="253"/>
      <c r="O243" s="253"/>
      <c r="P243" s="253"/>
      <c r="Q243" s="253"/>
      <c r="R243" s="253"/>
      <c r="S243" s="253"/>
      <c r="T243" s="25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8" t="s">
        <v>373</v>
      </c>
      <c r="AU243" s="238" t="s">
        <v>78</v>
      </c>
      <c r="AV243" s="12" t="s">
        <v>78</v>
      </c>
      <c r="AW243" s="12" t="s">
        <v>31</v>
      </c>
      <c r="AX243" s="12" t="s">
        <v>69</v>
      </c>
      <c r="AY243" s="238" t="s">
        <v>154</v>
      </c>
    </row>
    <row r="244" s="14" customFormat="1">
      <c r="A244" s="14"/>
      <c r="B244" s="265"/>
      <c r="C244" s="266"/>
      <c r="D244" s="222" t="s">
        <v>373</v>
      </c>
      <c r="E244" s="267" t="s">
        <v>19</v>
      </c>
      <c r="F244" s="268" t="s">
        <v>1209</v>
      </c>
      <c r="G244" s="266"/>
      <c r="H244" s="269">
        <v>0.19700000000000001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373</v>
      </c>
      <c r="AU244" s="275" t="s">
        <v>78</v>
      </c>
      <c r="AV244" s="14" t="s">
        <v>112</v>
      </c>
      <c r="AW244" s="14" t="s">
        <v>31</v>
      </c>
      <c r="AX244" s="14" t="s">
        <v>76</v>
      </c>
      <c r="AY244" s="275" t="s">
        <v>154</v>
      </c>
    </row>
    <row r="245" s="11" customFormat="1" ht="22.8" customHeight="1">
      <c r="A245" s="11"/>
      <c r="B245" s="195"/>
      <c r="C245" s="196"/>
      <c r="D245" s="197" t="s">
        <v>68</v>
      </c>
      <c r="E245" s="248" t="s">
        <v>1334</v>
      </c>
      <c r="F245" s="248" t="s">
        <v>1335</v>
      </c>
      <c r="G245" s="196"/>
      <c r="H245" s="196"/>
      <c r="I245" s="199"/>
      <c r="J245" s="249">
        <f>BK245</f>
        <v>0</v>
      </c>
      <c r="K245" s="196"/>
      <c r="L245" s="201"/>
      <c r="M245" s="202"/>
      <c r="N245" s="203"/>
      <c r="O245" s="203"/>
      <c r="P245" s="204">
        <f>SUM(P246:P248)</f>
        <v>0</v>
      </c>
      <c r="Q245" s="203"/>
      <c r="R245" s="204">
        <f>SUM(R246:R248)</f>
        <v>0</v>
      </c>
      <c r="S245" s="203"/>
      <c r="T245" s="205">
        <f>SUM(T246:T248)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6" t="s">
        <v>76</v>
      </c>
      <c r="AT245" s="207" t="s">
        <v>68</v>
      </c>
      <c r="AU245" s="207" t="s">
        <v>76</v>
      </c>
      <c r="AY245" s="206" t="s">
        <v>154</v>
      </c>
      <c r="BK245" s="208">
        <f>SUM(BK246:BK248)</f>
        <v>0</v>
      </c>
    </row>
    <row r="246" s="2" customFormat="1" ht="16.5" customHeight="1">
      <c r="A246" s="41"/>
      <c r="B246" s="42"/>
      <c r="C246" s="209" t="s">
        <v>307</v>
      </c>
      <c r="D246" s="209" t="s">
        <v>155</v>
      </c>
      <c r="E246" s="210" t="s">
        <v>1336</v>
      </c>
      <c r="F246" s="211" t="s">
        <v>1337</v>
      </c>
      <c r="G246" s="212" t="s">
        <v>1175</v>
      </c>
      <c r="H246" s="213">
        <v>4.8959999999999999</v>
      </c>
      <c r="I246" s="214"/>
      <c r="J246" s="215">
        <f>ROUND(I246*H246,2)</f>
        <v>0</v>
      </c>
      <c r="K246" s="211" t="s">
        <v>1116</v>
      </c>
      <c r="L246" s="47"/>
      <c r="M246" s="216" t="s">
        <v>19</v>
      </c>
      <c r="N246" s="217" t="s">
        <v>40</v>
      </c>
      <c r="O246" s="87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0" t="s">
        <v>160</v>
      </c>
      <c r="AT246" s="220" t="s">
        <v>155</v>
      </c>
      <c r="AU246" s="220" t="s">
        <v>78</v>
      </c>
      <c r="AY246" s="20" t="s">
        <v>154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20" t="s">
        <v>76</v>
      </c>
      <c r="BK246" s="221">
        <f>ROUND(I246*H246,2)</f>
        <v>0</v>
      </c>
      <c r="BL246" s="20" t="s">
        <v>160</v>
      </c>
      <c r="BM246" s="220" t="s">
        <v>1338</v>
      </c>
    </row>
    <row r="247" s="2" customFormat="1">
      <c r="A247" s="41"/>
      <c r="B247" s="42"/>
      <c r="C247" s="43"/>
      <c r="D247" s="222" t="s">
        <v>162</v>
      </c>
      <c r="E247" s="43"/>
      <c r="F247" s="223" t="s">
        <v>1339</v>
      </c>
      <c r="G247" s="43"/>
      <c r="H247" s="43"/>
      <c r="I247" s="224"/>
      <c r="J247" s="43"/>
      <c r="K247" s="43"/>
      <c r="L247" s="47"/>
      <c r="M247" s="225"/>
      <c r="N247" s="226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162</v>
      </c>
      <c r="AU247" s="20" t="s">
        <v>78</v>
      </c>
    </row>
    <row r="248" s="2" customFormat="1">
      <c r="A248" s="41"/>
      <c r="B248" s="42"/>
      <c r="C248" s="43"/>
      <c r="D248" s="250" t="s">
        <v>1119</v>
      </c>
      <c r="E248" s="43"/>
      <c r="F248" s="251" t="s">
        <v>1340</v>
      </c>
      <c r="G248" s="43"/>
      <c r="H248" s="43"/>
      <c r="I248" s="224"/>
      <c r="J248" s="43"/>
      <c r="K248" s="43"/>
      <c r="L248" s="47"/>
      <c r="M248" s="225"/>
      <c r="N248" s="226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1119</v>
      </c>
      <c r="AU248" s="20" t="s">
        <v>78</v>
      </c>
    </row>
    <row r="249" s="11" customFormat="1" ht="25.92" customHeight="1">
      <c r="A249" s="11"/>
      <c r="B249" s="195"/>
      <c r="C249" s="196"/>
      <c r="D249" s="197" t="s">
        <v>68</v>
      </c>
      <c r="E249" s="198" t="s">
        <v>170</v>
      </c>
      <c r="F249" s="198" t="s">
        <v>1341</v>
      </c>
      <c r="G249" s="196"/>
      <c r="H249" s="196"/>
      <c r="I249" s="199"/>
      <c r="J249" s="200">
        <f>BK249</f>
        <v>0</v>
      </c>
      <c r="K249" s="196"/>
      <c r="L249" s="201"/>
      <c r="M249" s="202"/>
      <c r="N249" s="203"/>
      <c r="O249" s="203"/>
      <c r="P249" s="204">
        <f>P250</f>
        <v>0</v>
      </c>
      <c r="Q249" s="203"/>
      <c r="R249" s="204">
        <f>R250</f>
        <v>0.66557500000000003</v>
      </c>
      <c r="S249" s="203"/>
      <c r="T249" s="205">
        <f>T250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206" t="s">
        <v>112</v>
      </c>
      <c r="AT249" s="207" t="s">
        <v>68</v>
      </c>
      <c r="AU249" s="207" t="s">
        <v>69</v>
      </c>
      <c r="AY249" s="206" t="s">
        <v>154</v>
      </c>
      <c r="BK249" s="208">
        <f>BK250</f>
        <v>0</v>
      </c>
    </row>
    <row r="250" s="11" customFormat="1" ht="22.8" customHeight="1">
      <c r="A250" s="11"/>
      <c r="B250" s="195"/>
      <c r="C250" s="196"/>
      <c r="D250" s="197" t="s">
        <v>68</v>
      </c>
      <c r="E250" s="248" t="s">
        <v>1342</v>
      </c>
      <c r="F250" s="248" t="s">
        <v>1343</v>
      </c>
      <c r="G250" s="196"/>
      <c r="H250" s="196"/>
      <c r="I250" s="199"/>
      <c r="J250" s="249">
        <f>BK250</f>
        <v>0</v>
      </c>
      <c r="K250" s="196"/>
      <c r="L250" s="201"/>
      <c r="M250" s="202"/>
      <c r="N250" s="203"/>
      <c r="O250" s="203"/>
      <c r="P250" s="204">
        <f>SUM(P251:P256)</f>
        <v>0</v>
      </c>
      <c r="Q250" s="203"/>
      <c r="R250" s="204">
        <f>SUM(R251:R256)</f>
        <v>0.66557500000000003</v>
      </c>
      <c r="S250" s="203"/>
      <c r="T250" s="205">
        <f>SUM(T251:T256)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06" t="s">
        <v>112</v>
      </c>
      <c r="AT250" s="207" t="s">
        <v>68</v>
      </c>
      <c r="AU250" s="207" t="s">
        <v>76</v>
      </c>
      <c r="AY250" s="206" t="s">
        <v>154</v>
      </c>
      <c r="BK250" s="208">
        <f>SUM(BK251:BK256)</f>
        <v>0</v>
      </c>
    </row>
    <row r="251" s="2" customFormat="1" ht="24.15" customHeight="1">
      <c r="A251" s="41"/>
      <c r="B251" s="42"/>
      <c r="C251" s="209" t="s">
        <v>324</v>
      </c>
      <c r="D251" s="209" t="s">
        <v>155</v>
      </c>
      <c r="E251" s="210" t="s">
        <v>1344</v>
      </c>
      <c r="F251" s="211" t="s">
        <v>1345</v>
      </c>
      <c r="G251" s="212" t="s">
        <v>1115</v>
      </c>
      <c r="H251" s="213">
        <v>7.9000000000000004</v>
      </c>
      <c r="I251" s="214"/>
      <c r="J251" s="215">
        <f>ROUND(I251*H251,2)</f>
        <v>0</v>
      </c>
      <c r="K251" s="211" t="s">
        <v>1116</v>
      </c>
      <c r="L251" s="47"/>
      <c r="M251" s="216" t="s">
        <v>19</v>
      </c>
      <c r="N251" s="217" t="s">
        <v>40</v>
      </c>
      <c r="O251" s="87"/>
      <c r="P251" s="218">
        <f>O251*H251</f>
        <v>0</v>
      </c>
      <c r="Q251" s="218">
        <v>0.084250000000000005</v>
      </c>
      <c r="R251" s="218">
        <f>Q251*H251</f>
        <v>0.66557500000000003</v>
      </c>
      <c r="S251" s="218">
        <v>0</v>
      </c>
      <c r="T251" s="219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0" t="s">
        <v>1346</v>
      </c>
      <c r="AT251" s="220" t="s">
        <v>155</v>
      </c>
      <c r="AU251" s="220" t="s">
        <v>78</v>
      </c>
      <c r="AY251" s="20" t="s">
        <v>154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20" t="s">
        <v>76</v>
      </c>
      <c r="BK251" s="221">
        <f>ROUND(I251*H251,2)</f>
        <v>0</v>
      </c>
      <c r="BL251" s="20" t="s">
        <v>1346</v>
      </c>
      <c r="BM251" s="220" t="s">
        <v>1347</v>
      </c>
    </row>
    <row r="252" s="2" customFormat="1">
      <c r="A252" s="41"/>
      <c r="B252" s="42"/>
      <c r="C252" s="43"/>
      <c r="D252" s="222" t="s">
        <v>162</v>
      </c>
      <c r="E252" s="43"/>
      <c r="F252" s="223" t="s">
        <v>1348</v>
      </c>
      <c r="G252" s="43"/>
      <c r="H252" s="43"/>
      <c r="I252" s="224"/>
      <c r="J252" s="43"/>
      <c r="K252" s="43"/>
      <c r="L252" s="47"/>
      <c r="M252" s="225"/>
      <c r="N252" s="226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162</v>
      </c>
      <c r="AU252" s="20" t="s">
        <v>78</v>
      </c>
    </row>
    <row r="253" s="2" customFormat="1">
      <c r="A253" s="41"/>
      <c r="B253" s="42"/>
      <c r="C253" s="43"/>
      <c r="D253" s="250" t="s">
        <v>1119</v>
      </c>
      <c r="E253" s="43"/>
      <c r="F253" s="251" t="s">
        <v>1349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1119</v>
      </c>
      <c r="AU253" s="20" t="s">
        <v>78</v>
      </c>
    </row>
    <row r="254" s="2" customFormat="1" ht="16.5" customHeight="1">
      <c r="A254" s="41"/>
      <c r="B254" s="42"/>
      <c r="C254" s="209" t="s">
        <v>328</v>
      </c>
      <c r="D254" s="209" t="s">
        <v>155</v>
      </c>
      <c r="E254" s="210" t="s">
        <v>1350</v>
      </c>
      <c r="F254" s="211" t="s">
        <v>1351</v>
      </c>
      <c r="G254" s="212" t="s">
        <v>1115</v>
      </c>
      <c r="H254" s="213">
        <v>7.9000000000000004</v>
      </c>
      <c r="I254" s="214"/>
      <c r="J254" s="215">
        <f>ROUND(I254*H254,2)</f>
        <v>0</v>
      </c>
      <c r="K254" s="211" t="s">
        <v>1116</v>
      </c>
      <c r="L254" s="47"/>
      <c r="M254" s="216" t="s">
        <v>19</v>
      </c>
      <c r="N254" s="217" t="s">
        <v>40</v>
      </c>
      <c r="O254" s="87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0" t="s">
        <v>1346</v>
      </c>
      <c r="AT254" s="220" t="s">
        <v>155</v>
      </c>
      <c r="AU254" s="220" t="s">
        <v>78</v>
      </c>
      <c r="AY254" s="20" t="s">
        <v>154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20" t="s">
        <v>76</v>
      </c>
      <c r="BK254" s="221">
        <f>ROUND(I254*H254,2)</f>
        <v>0</v>
      </c>
      <c r="BL254" s="20" t="s">
        <v>1346</v>
      </c>
      <c r="BM254" s="220" t="s">
        <v>1352</v>
      </c>
    </row>
    <row r="255" s="2" customFormat="1">
      <c r="A255" s="41"/>
      <c r="B255" s="42"/>
      <c r="C255" s="43"/>
      <c r="D255" s="222" t="s">
        <v>162</v>
      </c>
      <c r="E255" s="43"/>
      <c r="F255" s="223" t="s">
        <v>1353</v>
      </c>
      <c r="G255" s="43"/>
      <c r="H255" s="43"/>
      <c r="I255" s="224"/>
      <c r="J255" s="43"/>
      <c r="K255" s="43"/>
      <c r="L255" s="47"/>
      <c r="M255" s="225"/>
      <c r="N255" s="226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162</v>
      </c>
      <c r="AU255" s="20" t="s">
        <v>78</v>
      </c>
    </row>
    <row r="256" s="2" customFormat="1">
      <c r="A256" s="41"/>
      <c r="B256" s="42"/>
      <c r="C256" s="43"/>
      <c r="D256" s="250" t="s">
        <v>1119</v>
      </c>
      <c r="E256" s="43"/>
      <c r="F256" s="251" t="s">
        <v>1354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1119</v>
      </c>
      <c r="AU256" s="20" t="s">
        <v>78</v>
      </c>
    </row>
    <row r="257" s="11" customFormat="1" ht="25.92" customHeight="1">
      <c r="A257" s="11"/>
      <c r="B257" s="195"/>
      <c r="C257" s="196"/>
      <c r="D257" s="197" t="s">
        <v>68</v>
      </c>
      <c r="E257" s="198" t="s">
        <v>1355</v>
      </c>
      <c r="F257" s="198" t="s">
        <v>1356</v>
      </c>
      <c r="G257" s="196"/>
      <c r="H257" s="196"/>
      <c r="I257" s="199"/>
      <c r="J257" s="200">
        <f>BK257</f>
        <v>0</v>
      </c>
      <c r="K257" s="196"/>
      <c r="L257" s="201"/>
      <c r="M257" s="202"/>
      <c r="N257" s="203"/>
      <c r="O257" s="203"/>
      <c r="P257" s="204">
        <f>SUM(P258:P259)</f>
        <v>0</v>
      </c>
      <c r="Q257" s="203"/>
      <c r="R257" s="204">
        <f>SUM(R258:R259)</f>
        <v>0</v>
      </c>
      <c r="S257" s="203"/>
      <c r="T257" s="205">
        <f>SUM(T258:T259)</f>
        <v>0</v>
      </c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R257" s="206" t="s">
        <v>177</v>
      </c>
      <c r="AT257" s="207" t="s">
        <v>68</v>
      </c>
      <c r="AU257" s="207" t="s">
        <v>69</v>
      </c>
      <c r="AY257" s="206" t="s">
        <v>154</v>
      </c>
      <c r="BK257" s="208">
        <f>SUM(BK258:BK259)</f>
        <v>0</v>
      </c>
    </row>
    <row r="258" s="2" customFormat="1" ht="16.5" customHeight="1">
      <c r="A258" s="41"/>
      <c r="B258" s="42"/>
      <c r="C258" s="209" t="s">
        <v>359</v>
      </c>
      <c r="D258" s="209" t="s">
        <v>155</v>
      </c>
      <c r="E258" s="210" t="s">
        <v>1357</v>
      </c>
      <c r="F258" s="211" t="s">
        <v>1358</v>
      </c>
      <c r="G258" s="212" t="s">
        <v>1200</v>
      </c>
      <c r="H258" s="213">
        <v>1</v>
      </c>
      <c r="I258" s="214"/>
      <c r="J258" s="215">
        <f>ROUND(I258*H258,2)</f>
        <v>0</v>
      </c>
      <c r="K258" s="211" t="s">
        <v>322</v>
      </c>
      <c r="L258" s="47"/>
      <c r="M258" s="216" t="s">
        <v>19</v>
      </c>
      <c r="N258" s="217" t="s">
        <v>40</v>
      </c>
      <c r="O258" s="87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0" t="s">
        <v>1359</v>
      </c>
      <c r="AT258" s="220" t="s">
        <v>155</v>
      </c>
      <c r="AU258" s="220" t="s">
        <v>76</v>
      </c>
      <c r="AY258" s="20" t="s">
        <v>154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20" t="s">
        <v>76</v>
      </c>
      <c r="BK258" s="221">
        <f>ROUND(I258*H258,2)</f>
        <v>0</v>
      </c>
      <c r="BL258" s="20" t="s">
        <v>1359</v>
      </c>
      <c r="BM258" s="220" t="s">
        <v>1360</v>
      </c>
    </row>
    <row r="259" s="2" customFormat="1">
      <c r="A259" s="41"/>
      <c r="B259" s="42"/>
      <c r="C259" s="43"/>
      <c r="D259" s="222" t="s">
        <v>162</v>
      </c>
      <c r="E259" s="43"/>
      <c r="F259" s="223" t="s">
        <v>1358</v>
      </c>
      <c r="G259" s="43"/>
      <c r="H259" s="43"/>
      <c r="I259" s="224"/>
      <c r="J259" s="43"/>
      <c r="K259" s="43"/>
      <c r="L259" s="47"/>
      <c r="M259" s="225"/>
      <c r="N259" s="226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162</v>
      </c>
      <c r="AU259" s="20" t="s">
        <v>76</v>
      </c>
    </row>
    <row r="260" s="11" customFormat="1" ht="25.92" customHeight="1">
      <c r="A260" s="11"/>
      <c r="B260" s="195"/>
      <c r="C260" s="196"/>
      <c r="D260" s="197" t="s">
        <v>68</v>
      </c>
      <c r="E260" s="198" t="s">
        <v>1361</v>
      </c>
      <c r="F260" s="198" t="s">
        <v>1362</v>
      </c>
      <c r="G260" s="196"/>
      <c r="H260" s="196"/>
      <c r="I260" s="199"/>
      <c r="J260" s="200">
        <f>BK260</f>
        <v>0</v>
      </c>
      <c r="K260" s="196"/>
      <c r="L260" s="201"/>
      <c r="M260" s="202"/>
      <c r="N260" s="203"/>
      <c r="O260" s="203"/>
      <c r="P260" s="204">
        <f>SUM(P261:P263)</f>
        <v>0</v>
      </c>
      <c r="Q260" s="203"/>
      <c r="R260" s="204">
        <f>SUM(R261:R263)</f>
        <v>0</v>
      </c>
      <c r="S260" s="203"/>
      <c r="T260" s="205">
        <f>SUM(T261:T263)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06" t="s">
        <v>177</v>
      </c>
      <c r="AT260" s="207" t="s">
        <v>68</v>
      </c>
      <c r="AU260" s="207" t="s">
        <v>69</v>
      </c>
      <c r="AY260" s="206" t="s">
        <v>154</v>
      </c>
      <c r="BK260" s="208">
        <f>SUM(BK261:BK263)</f>
        <v>0</v>
      </c>
    </row>
    <row r="261" s="2" customFormat="1" ht="24.15" customHeight="1">
      <c r="A261" s="41"/>
      <c r="B261" s="42"/>
      <c r="C261" s="209" t="s">
        <v>542</v>
      </c>
      <c r="D261" s="209" t="s">
        <v>155</v>
      </c>
      <c r="E261" s="210" t="s">
        <v>1363</v>
      </c>
      <c r="F261" s="211" t="s">
        <v>1364</v>
      </c>
      <c r="G261" s="212" t="s">
        <v>1200</v>
      </c>
      <c r="H261" s="213">
        <v>1</v>
      </c>
      <c r="I261" s="214"/>
      <c r="J261" s="215">
        <f>ROUND(I261*H261,2)</f>
        <v>0</v>
      </c>
      <c r="K261" s="211" t="s">
        <v>322</v>
      </c>
      <c r="L261" s="47"/>
      <c r="M261" s="216" t="s">
        <v>19</v>
      </c>
      <c r="N261" s="217" t="s">
        <v>40</v>
      </c>
      <c r="O261" s="87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0" t="s">
        <v>1359</v>
      </c>
      <c r="AT261" s="220" t="s">
        <v>155</v>
      </c>
      <c r="AU261" s="220" t="s">
        <v>76</v>
      </c>
      <c r="AY261" s="20" t="s">
        <v>154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20" t="s">
        <v>76</v>
      </c>
      <c r="BK261" s="221">
        <f>ROUND(I261*H261,2)</f>
        <v>0</v>
      </c>
      <c r="BL261" s="20" t="s">
        <v>1359</v>
      </c>
      <c r="BM261" s="220" t="s">
        <v>1365</v>
      </c>
    </row>
    <row r="262" s="2" customFormat="1">
      <c r="A262" s="41"/>
      <c r="B262" s="42"/>
      <c r="C262" s="43"/>
      <c r="D262" s="222" t="s">
        <v>162</v>
      </c>
      <c r="E262" s="43"/>
      <c r="F262" s="223" t="s">
        <v>1364</v>
      </c>
      <c r="G262" s="43"/>
      <c r="H262" s="43"/>
      <c r="I262" s="224"/>
      <c r="J262" s="43"/>
      <c r="K262" s="43"/>
      <c r="L262" s="47"/>
      <c r="M262" s="225"/>
      <c r="N262" s="226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162</v>
      </c>
      <c r="AU262" s="20" t="s">
        <v>76</v>
      </c>
    </row>
    <row r="263" s="2" customFormat="1">
      <c r="A263" s="41"/>
      <c r="B263" s="42"/>
      <c r="C263" s="43"/>
      <c r="D263" s="222" t="s">
        <v>217</v>
      </c>
      <c r="E263" s="43"/>
      <c r="F263" s="227" t="s">
        <v>1366</v>
      </c>
      <c r="G263" s="43"/>
      <c r="H263" s="43"/>
      <c r="I263" s="224"/>
      <c r="J263" s="43"/>
      <c r="K263" s="43"/>
      <c r="L263" s="47"/>
      <c r="M263" s="239"/>
      <c r="N263" s="240"/>
      <c r="O263" s="241"/>
      <c r="P263" s="241"/>
      <c r="Q263" s="241"/>
      <c r="R263" s="241"/>
      <c r="S263" s="241"/>
      <c r="T263" s="242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217</v>
      </c>
      <c r="AU263" s="20" t="s">
        <v>76</v>
      </c>
    </row>
    <row r="264" s="2" customFormat="1" ht="6.96" customHeight="1">
      <c r="A264" s="41"/>
      <c r="B264" s="62"/>
      <c r="C264" s="63"/>
      <c r="D264" s="63"/>
      <c r="E264" s="63"/>
      <c r="F264" s="63"/>
      <c r="G264" s="63"/>
      <c r="H264" s="63"/>
      <c r="I264" s="63"/>
      <c r="J264" s="63"/>
      <c r="K264" s="63"/>
      <c r="L264" s="47"/>
      <c r="M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</row>
  </sheetData>
  <sheetProtection sheet="1" autoFilter="0" formatColumns="0" formatRows="0" objects="1" scenarios="1" spinCount="100000" saltValue="aExTLcyK4taFBLQy9OqyDfS2qoo0SToqFZQGgXdpIkCrOO+7+a1Qe+Ll7kbvuQUfrm9wjRrRVwkd0AoiXiJgGw==" hashValue="ioaOgRLz5mzo3fk98eOkfuvRhuE0wWrP9ph9RzDHJLoNn2Lirqu1+5uTmOS8B0WeiBaISOfQPTwO/yLZ7cZ4sg==" algorithmName="SHA-512" password="CC35"/>
  <autoFilter ref="C99:K2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5" r:id="rId1" display="https://podminky.urs.cz/item/CS_URS_2025_01/113106171"/>
    <hyperlink ref="F108" r:id="rId2" display="https://podminky.urs.cz/item/CS_URS_2025_01/113202111"/>
    <hyperlink ref="F112" r:id="rId3" display="https://podminky.urs.cz/item/CS_URS_2025_01/119003211"/>
    <hyperlink ref="F115" r:id="rId4" display="https://podminky.urs.cz/item/CS_URS_2025_01/121151103"/>
    <hyperlink ref="F118" r:id="rId5" display="https://podminky.urs.cz/item/CS_URS_2025_01/131151100"/>
    <hyperlink ref="F121" r:id="rId6" display="https://podminky.urs.cz/item/CS_URS_2025_01/132151251"/>
    <hyperlink ref="F124" r:id="rId7" display="https://podminky.urs.cz/item/CS_URS_2025_01/151811131"/>
    <hyperlink ref="F128" r:id="rId8" display="https://podminky.urs.cz/item/CS_URS_2025_01/151811231"/>
    <hyperlink ref="F133" r:id="rId9" display="https://podminky.urs.cz/item/CS_URS_2025_01/174151101"/>
    <hyperlink ref="F136" r:id="rId10" display="https://podminky.urs.cz/item/CS_URS_2025_01/175151101"/>
    <hyperlink ref="F142" r:id="rId11" display="https://podminky.urs.cz/item/CS_URS_2025_01/181311103"/>
    <hyperlink ref="F145" r:id="rId12" display="https://podminky.urs.cz/item/CS_URS_2025_01/181411122"/>
    <hyperlink ref="F151" r:id="rId13" display="https://podminky.urs.cz/item/CS_URS_2025_01/181951112"/>
    <hyperlink ref="F157" r:id="rId14" display="https://podminky.urs.cz/item/CS_URS_2025_01/162751117"/>
    <hyperlink ref="F162" r:id="rId15" display="https://podminky.urs.cz/item/CS_URS_2025_01/162751119"/>
    <hyperlink ref="F168" r:id="rId16" display="https://podminky.urs.cz/item/CS_URS_2025_01/171201201"/>
    <hyperlink ref="F173" r:id="rId17" display="https://podminky.urs.cz/item/CS_URS_2025_01/171201231"/>
    <hyperlink ref="F178" r:id="rId18" display="https://podminky.urs.cz/item/CS_URS_2025_01/211531111"/>
    <hyperlink ref="F181" r:id="rId19" display="https://podminky.urs.cz/item/CS_URS_2025_01/211971110"/>
    <hyperlink ref="F189" r:id="rId20" display="https://podminky.urs.cz/item/CS_URS_2025_01/212752101"/>
    <hyperlink ref="F192" r:id="rId21" display="https://podminky.urs.cz/item/CS_URS_2025_01/273362021"/>
    <hyperlink ref="F200" r:id="rId22" display="https://podminky.urs.cz/item/CS_URS_2025_01/451573111"/>
    <hyperlink ref="F203" r:id="rId23" display="https://podminky.urs.cz/item/CS_URS_2025_01/452311151"/>
    <hyperlink ref="F211" r:id="rId24" display="https://podminky.urs.cz/item/CS_URS_2025_01/892312121"/>
    <hyperlink ref="F214" r:id="rId25" display="https://podminky.urs.cz/item/CS_URS_2025_01/892351111"/>
    <hyperlink ref="F217" r:id="rId26" display="https://podminky.urs.cz/item/CS_URS_2025_01/894811213"/>
    <hyperlink ref="F220" r:id="rId27" display="https://podminky.urs.cz/item/CS_URS_2025_01/899722113"/>
    <hyperlink ref="F224" r:id="rId28" display="https://podminky.urs.cz/item/CS_URS_2025_01/916231213"/>
    <hyperlink ref="F228" r:id="rId29" display="https://podminky.urs.cz/item/CS_URS_2025_01/979024442"/>
    <hyperlink ref="F232" r:id="rId30" display="https://podminky.urs.cz/item/CS_URS_2025_01/997006512"/>
    <hyperlink ref="F237" r:id="rId31" display="https://podminky.urs.cz/item/CS_URS_2025_01/997006519"/>
    <hyperlink ref="F242" r:id="rId32" display="https://podminky.urs.cz/item/CS_URS_2025_01/997013601"/>
    <hyperlink ref="F248" r:id="rId33" display="https://podminky.urs.cz/item/CS_URS_2025_01/998276101"/>
    <hyperlink ref="F253" r:id="rId34" display="https://podminky.urs.cz/item/CS_URS_2025_01/460881612"/>
    <hyperlink ref="F256" r:id="rId35" display="https://podminky.urs.cz/item/CS_URS_2025_01/460911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78</v>
      </c>
    </row>
    <row r="4" s="1" customFormat="1" ht="24.96" customHeight="1">
      <c r="B4" s="23"/>
      <c r="D4" s="144" t="s">
        <v>126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ŽST Hrubá Voda - vymístění pracoviště ŘP</v>
      </c>
      <c r="F7" s="146"/>
      <c r="G7" s="146"/>
      <c r="H7" s="146"/>
      <c r="L7" s="23"/>
    </row>
    <row r="8" s="1" customFormat="1" ht="12" customHeight="1">
      <c r="B8" s="23"/>
      <c r="D8" s="146" t="s">
        <v>127</v>
      </c>
      <c r="L8" s="23"/>
    </row>
    <row r="9" s="2" customFormat="1" ht="16.5" customHeight="1">
      <c r="A9" s="41"/>
      <c r="B9" s="47"/>
      <c r="C9" s="41"/>
      <c r="D9" s="41"/>
      <c r="E9" s="147" t="s">
        <v>1094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129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1367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22</v>
      </c>
      <c r="G14" s="41"/>
      <c r="H14" s="41"/>
      <c r="I14" s="146" t="s">
        <v>23</v>
      </c>
      <c r="J14" s="150" t="str">
        <f>'Rekapitulace stavby'!AN8</f>
        <v>30. 4. 2025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">
        <v>19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22</v>
      </c>
      <c r="F17" s="41"/>
      <c r="G17" s="41"/>
      <c r="H17" s="41"/>
      <c r="I17" s="146" t="s">
        <v>27</v>
      </c>
      <c r="J17" s="136" t="s">
        <v>19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28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27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30</v>
      </c>
      <c r="E22" s="41"/>
      <c r="F22" s="41"/>
      <c r="G22" s="41"/>
      <c r="H22" s="41"/>
      <c r="I22" s="146" t="s">
        <v>26</v>
      </c>
      <c r="J22" s="136" t="s">
        <v>19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22</v>
      </c>
      <c r="F23" s="41"/>
      <c r="G23" s="41"/>
      <c r="H23" s="41"/>
      <c r="I23" s="146" t="s">
        <v>27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32</v>
      </c>
      <c r="E25" s="41"/>
      <c r="F25" s="41"/>
      <c r="G25" s="41"/>
      <c r="H25" s="41"/>
      <c r="I25" s="146" t="s">
        <v>26</v>
      </c>
      <c r="J25" s="136" t="s">
        <v>19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22</v>
      </c>
      <c r="F26" s="41"/>
      <c r="G26" s="41"/>
      <c r="H26" s="41"/>
      <c r="I26" s="146" t="s">
        <v>27</v>
      </c>
      <c r="J26" s="136" t="s">
        <v>19</v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33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35</v>
      </c>
      <c r="E32" s="41"/>
      <c r="F32" s="41"/>
      <c r="G32" s="41"/>
      <c r="H32" s="41"/>
      <c r="I32" s="41"/>
      <c r="J32" s="157">
        <f>ROUND(J101,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37</v>
      </c>
      <c r="G34" s="41"/>
      <c r="H34" s="41"/>
      <c r="I34" s="158" t="s">
        <v>36</v>
      </c>
      <c r="J34" s="158" t="s">
        <v>38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39</v>
      </c>
      <c r="E35" s="146" t="s">
        <v>40</v>
      </c>
      <c r="F35" s="160">
        <f>ROUND((SUM(BE101:BE246)),  2)</f>
        <v>0</v>
      </c>
      <c r="G35" s="41"/>
      <c r="H35" s="41"/>
      <c r="I35" s="161">
        <v>0.20999999999999999</v>
      </c>
      <c r="J35" s="160">
        <f>ROUND(((SUM(BE101:BE246))*I35),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41</v>
      </c>
      <c r="F36" s="160">
        <f>ROUND((SUM(BF101:BF246)),  2)</f>
        <v>0</v>
      </c>
      <c r="G36" s="41"/>
      <c r="H36" s="41"/>
      <c r="I36" s="161">
        <v>0.12</v>
      </c>
      <c r="J36" s="160">
        <f>ROUND(((SUM(BF101:BF246))*I36),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42</v>
      </c>
      <c r="F37" s="160">
        <f>ROUND((SUM(BG101:BG246)),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43</v>
      </c>
      <c r="F38" s="160">
        <f>ROUND((SUM(BH101:BH246)),  2)</f>
        <v>0</v>
      </c>
      <c r="G38" s="41"/>
      <c r="H38" s="41"/>
      <c r="I38" s="161">
        <v>0.12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ROUND((SUM(BI101:BI246)),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131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ŽST Hrubá Voda - vymístění pracoviště ŘP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127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1094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129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11-32-01 - ŽST Hrubá Voda, vrt studna, vodovodní přípojka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30. 4. 2025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132</v>
      </c>
      <c r="D61" s="175"/>
      <c r="E61" s="175"/>
      <c r="F61" s="175"/>
      <c r="G61" s="175"/>
      <c r="H61" s="175"/>
      <c r="I61" s="175"/>
      <c r="J61" s="176" t="s">
        <v>133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67</v>
      </c>
      <c r="D63" s="43"/>
      <c r="E63" s="43"/>
      <c r="F63" s="43"/>
      <c r="G63" s="43"/>
      <c r="H63" s="43"/>
      <c r="I63" s="43"/>
      <c r="J63" s="105">
        <f>J101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134</v>
      </c>
    </row>
    <row r="64" s="9" customFormat="1" ht="24.96" customHeight="1">
      <c r="A64" s="9"/>
      <c r="B64" s="178"/>
      <c r="C64" s="179"/>
      <c r="D64" s="180" t="s">
        <v>1096</v>
      </c>
      <c r="E64" s="181"/>
      <c r="F64" s="181"/>
      <c r="G64" s="181"/>
      <c r="H64" s="181"/>
      <c r="I64" s="181"/>
      <c r="J64" s="182">
        <f>J102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3" customFormat="1" ht="19.92" customHeight="1">
      <c r="A65" s="13"/>
      <c r="B65" s="243"/>
      <c r="C65" s="128"/>
      <c r="D65" s="244" t="s">
        <v>1097</v>
      </c>
      <c r="E65" s="245"/>
      <c r="F65" s="245"/>
      <c r="G65" s="245"/>
      <c r="H65" s="245"/>
      <c r="I65" s="245"/>
      <c r="J65" s="246">
        <f>J103</f>
        <v>0</v>
      </c>
      <c r="K65" s="128"/>
      <c r="L65" s="247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4.88" customHeight="1">
      <c r="A66" s="13"/>
      <c r="B66" s="243"/>
      <c r="C66" s="128"/>
      <c r="D66" s="244" t="s">
        <v>1098</v>
      </c>
      <c r="E66" s="245"/>
      <c r="F66" s="245"/>
      <c r="G66" s="245"/>
      <c r="H66" s="245"/>
      <c r="I66" s="245"/>
      <c r="J66" s="246">
        <f>J143</f>
        <v>0</v>
      </c>
      <c r="K66" s="128"/>
      <c r="L66" s="247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13" customFormat="1" ht="14.88" customHeight="1">
      <c r="A67" s="13"/>
      <c r="B67" s="243"/>
      <c r="C67" s="128"/>
      <c r="D67" s="244" t="s">
        <v>1099</v>
      </c>
      <c r="E67" s="245"/>
      <c r="F67" s="245"/>
      <c r="G67" s="245"/>
      <c r="H67" s="245"/>
      <c r="I67" s="245"/>
      <c r="J67" s="246">
        <f>J152</f>
        <v>0</v>
      </c>
      <c r="K67" s="128"/>
      <c r="L67" s="247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="9" customFormat="1" ht="24.96" customHeight="1">
      <c r="A68" s="9"/>
      <c r="B68" s="178"/>
      <c r="C68" s="179"/>
      <c r="D68" s="180" t="s">
        <v>1368</v>
      </c>
      <c r="E68" s="181"/>
      <c r="F68" s="181"/>
      <c r="G68" s="181"/>
      <c r="H68" s="181"/>
      <c r="I68" s="181"/>
      <c r="J68" s="182">
        <f>J161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3" customFormat="1" ht="19.92" customHeight="1">
      <c r="A69" s="13"/>
      <c r="B69" s="243"/>
      <c r="C69" s="128"/>
      <c r="D69" s="244" t="s">
        <v>1100</v>
      </c>
      <c r="E69" s="245"/>
      <c r="F69" s="245"/>
      <c r="G69" s="245"/>
      <c r="H69" s="245"/>
      <c r="I69" s="245"/>
      <c r="J69" s="246">
        <f>J162</f>
        <v>0</v>
      </c>
      <c r="K69" s="128"/>
      <c r="L69" s="247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</row>
    <row r="70" s="13" customFormat="1" ht="19.92" customHeight="1">
      <c r="A70" s="13"/>
      <c r="B70" s="243"/>
      <c r="C70" s="128"/>
      <c r="D70" s="244" t="s">
        <v>1102</v>
      </c>
      <c r="E70" s="245"/>
      <c r="F70" s="245"/>
      <c r="G70" s="245"/>
      <c r="H70" s="245"/>
      <c r="I70" s="245"/>
      <c r="J70" s="246">
        <f>J168</f>
        <v>0</v>
      </c>
      <c r="K70" s="128"/>
      <c r="L70" s="247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</row>
    <row r="71" s="13" customFormat="1" ht="19.92" customHeight="1">
      <c r="A71" s="13"/>
      <c r="B71" s="243"/>
      <c r="C71" s="128"/>
      <c r="D71" s="244" t="s">
        <v>1103</v>
      </c>
      <c r="E71" s="245"/>
      <c r="F71" s="245"/>
      <c r="G71" s="245"/>
      <c r="H71" s="245"/>
      <c r="I71" s="245"/>
      <c r="J71" s="246">
        <f>J172</f>
        <v>0</v>
      </c>
      <c r="K71" s="128"/>
      <c r="L71" s="247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="13" customFormat="1" ht="19.92" customHeight="1">
      <c r="A72" s="13"/>
      <c r="B72" s="243"/>
      <c r="C72" s="128"/>
      <c r="D72" s="244" t="s">
        <v>1106</v>
      </c>
      <c r="E72" s="245"/>
      <c r="F72" s="245"/>
      <c r="G72" s="245"/>
      <c r="H72" s="245"/>
      <c r="I72" s="245"/>
      <c r="J72" s="246">
        <f>J190</f>
        <v>0</v>
      </c>
      <c r="K72" s="128"/>
      <c r="L72" s="247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="13" customFormat="1" ht="19.92" customHeight="1">
      <c r="A73" s="13"/>
      <c r="B73" s="243"/>
      <c r="C73" s="128"/>
      <c r="D73" s="244" t="s">
        <v>1369</v>
      </c>
      <c r="E73" s="245"/>
      <c r="F73" s="245"/>
      <c r="G73" s="245"/>
      <c r="H73" s="245"/>
      <c r="I73" s="245"/>
      <c r="J73" s="246">
        <f>J194</f>
        <v>0</v>
      </c>
      <c r="K73" s="128"/>
      <c r="L73" s="247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="13" customFormat="1" ht="19.92" customHeight="1">
      <c r="A74" s="13"/>
      <c r="B74" s="243"/>
      <c r="C74" s="128"/>
      <c r="D74" s="244" t="s">
        <v>1370</v>
      </c>
      <c r="E74" s="245"/>
      <c r="F74" s="245"/>
      <c r="G74" s="245"/>
      <c r="H74" s="245"/>
      <c r="I74" s="245"/>
      <c r="J74" s="246">
        <f>J198</f>
        <v>0</v>
      </c>
      <c r="K74" s="128"/>
      <c r="L74" s="247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="9" customFormat="1" ht="24.96" customHeight="1">
      <c r="A75" s="9"/>
      <c r="B75" s="178"/>
      <c r="C75" s="179"/>
      <c r="D75" s="180" t="s">
        <v>1107</v>
      </c>
      <c r="E75" s="181"/>
      <c r="F75" s="181"/>
      <c r="G75" s="181"/>
      <c r="H75" s="181"/>
      <c r="I75" s="181"/>
      <c r="J75" s="182">
        <f>J202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3" customFormat="1" ht="19.92" customHeight="1">
      <c r="A76" s="13"/>
      <c r="B76" s="243"/>
      <c r="C76" s="128"/>
      <c r="D76" s="244" t="s">
        <v>1371</v>
      </c>
      <c r="E76" s="245"/>
      <c r="F76" s="245"/>
      <c r="G76" s="245"/>
      <c r="H76" s="245"/>
      <c r="I76" s="245"/>
      <c r="J76" s="246">
        <f>J203</f>
        <v>0</v>
      </c>
      <c r="K76" s="128"/>
      <c r="L76" s="247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="13" customFormat="1" ht="19.92" customHeight="1">
      <c r="A77" s="13"/>
      <c r="B77" s="243"/>
      <c r="C77" s="128"/>
      <c r="D77" s="244" t="s">
        <v>1108</v>
      </c>
      <c r="E77" s="245"/>
      <c r="F77" s="245"/>
      <c r="G77" s="245"/>
      <c r="H77" s="245"/>
      <c r="I77" s="245"/>
      <c r="J77" s="246">
        <f>J227</f>
        <v>0</v>
      </c>
      <c r="K77" s="128"/>
      <c r="L77" s="247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="9" customFormat="1" ht="24.96" customHeight="1">
      <c r="A78" s="9"/>
      <c r="B78" s="178"/>
      <c r="C78" s="179"/>
      <c r="D78" s="180" t="s">
        <v>1109</v>
      </c>
      <c r="E78" s="181"/>
      <c r="F78" s="181"/>
      <c r="G78" s="181"/>
      <c r="H78" s="181"/>
      <c r="I78" s="181"/>
      <c r="J78" s="182">
        <f>J240</f>
        <v>0</v>
      </c>
      <c r="K78" s="179"/>
      <c r="L78" s="18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78"/>
      <c r="C79" s="179"/>
      <c r="D79" s="180" t="s">
        <v>1110</v>
      </c>
      <c r="E79" s="181"/>
      <c r="F79" s="181"/>
      <c r="G79" s="181"/>
      <c r="H79" s="181"/>
      <c r="I79" s="181"/>
      <c r="J79" s="182">
        <f>J243</f>
        <v>0</v>
      </c>
      <c r="K79" s="179"/>
      <c r="L79" s="183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2" customFormat="1" ht="21.84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5" s="2" customFormat="1" ht="6.96" customHeight="1">
      <c r="A85" s="41"/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4.96" customHeight="1">
      <c r="A86" s="41"/>
      <c r="B86" s="42"/>
      <c r="C86" s="26" t="s">
        <v>140</v>
      </c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16</v>
      </c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173" t="str">
        <f>E7</f>
        <v>ŽST Hrubá Voda - vymístění pracoviště ŘP</v>
      </c>
      <c r="F89" s="35"/>
      <c r="G89" s="35"/>
      <c r="H89" s="35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" customFormat="1" ht="12" customHeight="1">
      <c r="B90" s="24"/>
      <c r="C90" s="35" t="s">
        <v>127</v>
      </c>
      <c r="D90" s="25"/>
      <c r="E90" s="25"/>
      <c r="F90" s="25"/>
      <c r="G90" s="25"/>
      <c r="H90" s="25"/>
      <c r="I90" s="25"/>
      <c r="J90" s="25"/>
      <c r="K90" s="25"/>
      <c r="L90" s="23"/>
    </row>
    <row r="91" s="2" customFormat="1" ht="16.5" customHeight="1">
      <c r="A91" s="41"/>
      <c r="B91" s="42"/>
      <c r="C91" s="43"/>
      <c r="D91" s="43"/>
      <c r="E91" s="173" t="s">
        <v>1094</v>
      </c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129</v>
      </c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72" t="str">
        <f>E11</f>
        <v>SO 11-32-01 - ŽST Hrubá Voda, vrt studna, vodovodní přípojka</v>
      </c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21</v>
      </c>
      <c r="D95" s="43"/>
      <c r="E95" s="43"/>
      <c r="F95" s="30" t="str">
        <f>F14</f>
        <v xml:space="preserve"> </v>
      </c>
      <c r="G95" s="43"/>
      <c r="H95" s="43"/>
      <c r="I95" s="35" t="s">
        <v>23</v>
      </c>
      <c r="J95" s="75" t="str">
        <f>IF(J14="","",J14)</f>
        <v>30. 4. 2025</v>
      </c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25</v>
      </c>
      <c r="D97" s="43"/>
      <c r="E97" s="43"/>
      <c r="F97" s="30" t="str">
        <f>E17</f>
        <v xml:space="preserve"> </v>
      </c>
      <c r="G97" s="43"/>
      <c r="H97" s="43"/>
      <c r="I97" s="35" t="s">
        <v>30</v>
      </c>
      <c r="J97" s="39" t="str">
        <f>E23</f>
        <v xml:space="preserve"> </v>
      </c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5.15" customHeight="1">
      <c r="A98" s="41"/>
      <c r="B98" s="42"/>
      <c r="C98" s="35" t="s">
        <v>28</v>
      </c>
      <c r="D98" s="43"/>
      <c r="E98" s="43"/>
      <c r="F98" s="30" t="str">
        <f>IF(E20="","",E20)</f>
        <v>Vyplň údaj</v>
      </c>
      <c r="G98" s="43"/>
      <c r="H98" s="43"/>
      <c r="I98" s="35" t="s">
        <v>32</v>
      </c>
      <c r="J98" s="39" t="str">
        <f>E26</f>
        <v xml:space="preserve"> </v>
      </c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0" customFormat="1" ht="29.28" customHeight="1">
      <c r="A100" s="184"/>
      <c r="B100" s="185"/>
      <c r="C100" s="186" t="s">
        <v>141</v>
      </c>
      <c r="D100" s="187" t="s">
        <v>54</v>
      </c>
      <c r="E100" s="187" t="s">
        <v>50</v>
      </c>
      <c r="F100" s="187" t="s">
        <v>51</v>
      </c>
      <c r="G100" s="187" t="s">
        <v>142</v>
      </c>
      <c r="H100" s="187" t="s">
        <v>143</v>
      </c>
      <c r="I100" s="187" t="s">
        <v>144</v>
      </c>
      <c r="J100" s="187" t="s">
        <v>133</v>
      </c>
      <c r="K100" s="188" t="s">
        <v>145</v>
      </c>
      <c r="L100" s="189"/>
      <c r="M100" s="95" t="s">
        <v>19</v>
      </c>
      <c r="N100" s="96" t="s">
        <v>39</v>
      </c>
      <c r="O100" s="96" t="s">
        <v>146</v>
      </c>
      <c r="P100" s="96" t="s">
        <v>147</v>
      </c>
      <c r="Q100" s="96" t="s">
        <v>148</v>
      </c>
      <c r="R100" s="96" t="s">
        <v>149</v>
      </c>
      <c r="S100" s="96" t="s">
        <v>150</v>
      </c>
      <c r="T100" s="97" t="s">
        <v>151</v>
      </c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</row>
    <row r="101" s="2" customFormat="1" ht="22.8" customHeight="1">
      <c r="A101" s="41"/>
      <c r="B101" s="42"/>
      <c r="C101" s="102" t="s">
        <v>152</v>
      </c>
      <c r="D101" s="43"/>
      <c r="E101" s="43"/>
      <c r="F101" s="43"/>
      <c r="G101" s="43"/>
      <c r="H101" s="43"/>
      <c r="I101" s="43"/>
      <c r="J101" s="190">
        <f>BK101</f>
        <v>0</v>
      </c>
      <c r="K101" s="43"/>
      <c r="L101" s="47"/>
      <c r="M101" s="98"/>
      <c r="N101" s="191"/>
      <c r="O101" s="99"/>
      <c r="P101" s="192">
        <f>P102+P161+P202+P240+P243</f>
        <v>0</v>
      </c>
      <c r="Q101" s="99"/>
      <c r="R101" s="192">
        <f>R102+R161+R202+R240+R243</f>
        <v>20.372835249999998</v>
      </c>
      <c r="S101" s="99"/>
      <c r="T101" s="193">
        <f>T102+T161+T202+T240+T243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68</v>
      </c>
      <c r="AU101" s="20" t="s">
        <v>134</v>
      </c>
      <c r="BK101" s="194">
        <f>BK102+BK161+BK202+BK240+BK243</f>
        <v>0</v>
      </c>
    </row>
    <row r="102" s="11" customFormat="1" ht="25.92" customHeight="1">
      <c r="A102" s="11"/>
      <c r="B102" s="195"/>
      <c r="C102" s="196"/>
      <c r="D102" s="197" t="s">
        <v>68</v>
      </c>
      <c r="E102" s="198" t="s">
        <v>1111</v>
      </c>
      <c r="F102" s="198" t="s">
        <v>1112</v>
      </c>
      <c r="G102" s="196"/>
      <c r="H102" s="196"/>
      <c r="I102" s="199"/>
      <c r="J102" s="200">
        <f>BK102</f>
        <v>0</v>
      </c>
      <c r="K102" s="196"/>
      <c r="L102" s="201"/>
      <c r="M102" s="202"/>
      <c r="N102" s="203"/>
      <c r="O102" s="203"/>
      <c r="P102" s="204">
        <f>P103</f>
        <v>0</v>
      </c>
      <c r="Q102" s="203"/>
      <c r="R102" s="204">
        <f>R103</f>
        <v>9.4437841999999996</v>
      </c>
      <c r="S102" s="203"/>
      <c r="T102" s="205">
        <f>T103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6" t="s">
        <v>76</v>
      </c>
      <c r="AT102" s="207" t="s">
        <v>68</v>
      </c>
      <c r="AU102" s="207" t="s">
        <v>69</v>
      </c>
      <c r="AY102" s="206" t="s">
        <v>154</v>
      </c>
      <c r="BK102" s="208">
        <f>BK103</f>
        <v>0</v>
      </c>
    </row>
    <row r="103" s="11" customFormat="1" ht="22.8" customHeight="1">
      <c r="A103" s="11"/>
      <c r="B103" s="195"/>
      <c r="C103" s="196"/>
      <c r="D103" s="197" t="s">
        <v>68</v>
      </c>
      <c r="E103" s="248" t="s">
        <v>76</v>
      </c>
      <c r="F103" s="248" t="s">
        <v>153</v>
      </c>
      <c r="G103" s="196"/>
      <c r="H103" s="196"/>
      <c r="I103" s="199"/>
      <c r="J103" s="249">
        <f>BK103</f>
        <v>0</v>
      </c>
      <c r="K103" s="196"/>
      <c r="L103" s="201"/>
      <c r="M103" s="202"/>
      <c r="N103" s="203"/>
      <c r="O103" s="203"/>
      <c r="P103" s="204">
        <f>P104+SUM(P105:P143)+P152</f>
        <v>0</v>
      </c>
      <c r="Q103" s="203"/>
      <c r="R103" s="204">
        <f>R104+SUM(R105:R143)+R152</f>
        <v>9.4437841999999996</v>
      </c>
      <c r="S103" s="203"/>
      <c r="T103" s="205">
        <f>T104+SUM(T105:T143)+T152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6" t="s">
        <v>76</v>
      </c>
      <c r="AT103" s="207" t="s">
        <v>68</v>
      </c>
      <c r="AU103" s="207" t="s">
        <v>76</v>
      </c>
      <c r="AY103" s="206" t="s">
        <v>154</v>
      </c>
      <c r="BK103" s="208">
        <f>BK104+SUM(BK105:BK143)+BK152</f>
        <v>0</v>
      </c>
    </row>
    <row r="104" s="2" customFormat="1" ht="16.5" customHeight="1">
      <c r="A104" s="41"/>
      <c r="B104" s="42"/>
      <c r="C104" s="209" t="s">
        <v>76</v>
      </c>
      <c r="D104" s="209" t="s">
        <v>155</v>
      </c>
      <c r="E104" s="210" t="s">
        <v>1128</v>
      </c>
      <c r="F104" s="211" t="s">
        <v>1129</v>
      </c>
      <c r="G104" s="212" t="s">
        <v>1123</v>
      </c>
      <c r="H104" s="213">
        <v>39.799999999999997</v>
      </c>
      <c r="I104" s="214"/>
      <c r="J104" s="215">
        <f>ROUND(I104*H104,2)</f>
        <v>0</v>
      </c>
      <c r="K104" s="211" t="s">
        <v>1116</v>
      </c>
      <c r="L104" s="47"/>
      <c r="M104" s="216" t="s">
        <v>19</v>
      </c>
      <c r="N104" s="217" t="s">
        <v>40</v>
      </c>
      <c r="O104" s="87"/>
      <c r="P104" s="218">
        <f>O104*H104</f>
        <v>0</v>
      </c>
      <c r="Q104" s="218">
        <v>0.00042000000000000002</v>
      </c>
      <c r="R104" s="218">
        <f>Q104*H104</f>
        <v>0.016715999999999998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160</v>
      </c>
      <c r="AT104" s="220" t="s">
        <v>155</v>
      </c>
      <c r="AU104" s="220" t="s">
        <v>78</v>
      </c>
      <c r="AY104" s="20" t="s">
        <v>154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76</v>
      </c>
      <c r="BK104" s="221">
        <f>ROUND(I104*H104,2)</f>
        <v>0</v>
      </c>
      <c r="BL104" s="20" t="s">
        <v>160</v>
      </c>
      <c r="BM104" s="220" t="s">
        <v>1372</v>
      </c>
    </row>
    <row r="105" s="2" customFormat="1">
      <c r="A105" s="41"/>
      <c r="B105" s="42"/>
      <c r="C105" s="43"/>
      <c r="D105" s="222" t="s">
        <v>162</v>
      </c>
      <c r="E105" s="43"/>
      <c r="F105" s="223" t="s">
        <v>1131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162</v>
      </c>
      <c r="AU105" s="20" t="s">
        <v>78</v>
      </c>
    </row>
    <row r="106" s="2" customFormat="1">
      <c r="A106" s="41"/>
      <c r="B106" s="42"/>
      <c r="C106" s="43"/>
      <c r="D106" s="250" t="s">
        <v>1119</v>
      </c>
      <c r="E106" s="43"/>
      <c r="F106" s="251" t="s">
        <v>1132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1119</v>
      </c>
      <c r="AU106" s="20" t="s">
        <v>78</v>
      </c>
    </row>
    <row r="107" s="2" customFormat="1" ht="16.5" customHeight="1">
      <c r="A107" s="41"/>
      <c r="B107" s="42"/>
      <c r="C107" s="209" t="s">
        <v>78</v>
      </c>
      <c r="D107" s="209" t="s">
        <v>155</v>
      </c>
      <c r="E107" s="210" t="s">
        <v>1133</v>
      </c>
      <c r="F107" s="211" t="s">
        <v>1134</v>
      </c>
      <c r="G107" s="212" t="s">
        <v>1115</v>
      </c>
      <c r="H107" s="213">
        <v>28.350000000000001</v>
      </c>
      <c r="I107" s="214"/>
      <c r="J107" s="215">
        <f>ROUND(I107*H107,2)</f>
        <v>0</v>
      </c>
      <c r="K107" s="211" t="s">
        <v>1116</v>
      </c>
      <c r="L107" s="47"/>
      <c r="M107" s="216" t="s">
        <v>19</v>
      </c>
      <c r="N107" s="217" t="s">
        <v>40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160</v>
      </c>
      <c r="AT107" s="220" t="s">
        <v>155</v>
      </c>
      <c r="AU107" s="220" t="s">
        <v>78</v>
      </c>
      <c r="AY107" s="20" t="s">
        <v>154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76</v>
      </c>
      <c r="BK107" s="221">
        <f>ROUND(I107*H107,2)</f>
        <v>0</v>
      </c>
      <c r="BL107" s="20" t="s">
        <v>160</v>
      </c>
      <c r="BM107" s="220" t="s">
        <v>1373</v>
      </c>
    </row>
    <row r="108" s="2" customFormat="1">
      <c r="A108" s="41"/>
      <c r="B108" s="42"/>
      <c r="C108" s="43"/>
      <c r="D108" s="222" t="s">
        <v>162</v>
      </c>
      <c r="E108" s="43"/>
      <c r="F108" s="223" t="s">
        <v>1136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162</v>
      </c>
      <c r="AU108" s="20" t="s">
        <v>78</v>
      </c>
    </row>
    <row r="109" s="2" customFormat="1">
      <c r="A109" s="41"/>
      <c r="B109" s="42"/>
      <c r="C109" s="43"/>
      <c r="D109" s="250" t="s">
        <v>1119</v>
      </c>
      <c r="E109" s="43"/>
      <c r="F109" s="251" t="s">
        <v>1137</v>
      </c>
      <c r="G109" s="43"/>
      <c r="H109" s="43"/>
      <c r="I109" s="224"/>
      <c r="J109" s="43"/>
      <c r="K109" s="43"/>
      <c r="L109" s="47"/>
      <c r="M109" s="225"/>
      <c r="N109" s="226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1119</v>
      </c>
      <c r="AU109" s="20" t="s">
        <v>78</v>
      </c>
    </row>
    <row r="110" s="2" customFormat="1" ht="21.75" customHeight="1">
      <c r="A110" s="41"/>
      <c r="B110" s="42"/>
      <c r="C110" s="209" t="s">
        <v>112</v>
      </c>
      <c r="D110" s="209" t="s">
        <v>155</v>
      </c>
      <c r="E110" s="210" t="s">
        <v>1144</v>
      </c>
      <c r="F110" s="211" t="s">
        <v>1145</v>
      </c>
      <c r="G110" s="212" t="s">
        <v>1140</v>
      </c>
      <c r="H110" s="213">
        <v>22.113</v>
      </c>
      <c r="I110" s="214"/>
      <c r="J110" s="215">
        <f>ROUND(I110*H110,2)</f>
        <v>0</v>
      </c>
      <c r="K110" s="211" t="s">
        <v>1116</v>
      </c>
      <c r="L110" s="47"/>
      <c r="M110" s="216" t="s">
        <v>19</v>
      </c>
      <c r="N110" s="217" t="s">
        <v>40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160</v>
      </c>
      <c r="AT110" s="220" t="s">
        <v>155</v>
      </c>
      <c r="AU110" s="220" t="s">
        <v>78</v>
      </c>
      <c r="AY110" s="20" t="s">
        <v>154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76</v>
      </c>
      <c r="BK110" s="221">
        <f>ROUND(I110*H110,2)</f>
        <v>0</v>
      </c>
      <c r="BL110" s="20" t="s">
        <v>160</v>
      </c>
      <c r="BM110" s="220" t="s">
        <v>1374</v>
      </c>
    </row>
    <row r="111" s="2" customFormat="1">
      <c r="A111" s="41"/>
      <c r="B111" s="42"/>
      <c r="C111" s="43"/>
      <c r="D111" s="222" t="s">
        <v>162</v>
      </c>
      <c r="E111" s="43"/>
      <c r="F111" s="223" t="s">
        <v>1147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162</v>
      </c>
      <c r="AU111" s="20" t="s">
        <v>78</v>
      </c>
    </row>
    <row r="112" s="2" customFormat="1">
      <c r="A112" s="41"/>
      <c r="B112" s="42"/>
      <c r="C112" s="43"/>
      <c r="D112" s="250" t="s">
        <v>1119</v>
      </c>
      <c r="E112" s="43"/>
      <c r="F112" s="251" t="s">
        <v>1148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1119</v>
      </c>
      <c r="AU112" s="20" t="s">
        <v>78</v>
      </c>
    </row>
    <row r="113" s="2" customFormat="1" ht="16.5" customHeight="1">
      <c r="A113" s="41"/>
      <c r="B113" s="42"/>
      <c r="C113" s="209" t="s">
        <v>160</v>
      </c>
      <c r="D113" s="209" t="s">
        <v>155</v>
      </c>
      <c r="E113" s="210" t="s">
        <v>1149</v>
      </c>
      <c r="F113" s="211" t="s">
        <v>1150</v>
      </c>
      <c r="G113" s="212" t="s">
        <v>1115</v>
      </c>
      <c r="H113" s="213">
        <v>49.140000000000001</v>
      </c>
      <c r="I113" s="214"/>
      <c r="J113" s="215">
        <f>ROUND(I113*H113,2)</f>
        <v>0</v>
      </c>
      <c r="K113" s="211" t="s">
        <v>1116</v>
      </c>
      <c r="L113" s="47"/>
      <c r="M113" s="216" t="s">
        <v>19</v>
      </c>
      <c r="N113" s="217" t="s">
        <v>40</v>
      </c>
      <c r="O113" s="87"/>
      <c r="P113" s="218">
        <f>O113*H113</f>
        <v>0</v>
      </c>
      <c r="Q113" s="218">
        <v>0.00058</v>
      </c>
      <c r="R113" s="218">
        <f>Q113*H113</f>
        <v>0.028501200000000001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160</v>
      </c>
      <c r="AT113" s="220" t="s">
        <v>155</v>
      </c>
      <c r="AU113" s="220" t="s">
        <v>78</v>
      </c>
      <c r="AY113" s="20" t="s">
        <v>154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76</v>
      </c>
      <c r="BK113" s="221">
        <f>ROUND(I113*H113,2)</f>
        <v>0</v>
      </c>
      <c r="BL113" s="20" t="s">
        <v>160</v>
      </c>
      <c r="BM113" s="220" t="s">
        <v>1375</v>
      </c>
    </row>
    <row r="114" s="2" customFormat="1">
      <c r="A114" s="41"/>
      <c r="B114" s="42"/>
      <c r="C114" s="43"/>
      <c r="D114" s="222" t="s">
        <v>162</v>
      </c>
      <c r="E114" s="43"/>
      <c r="F114" s="223" t="s">
        <v>1152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162</v>
      </c>
      <c r="AU114" s="20" t="s">
        <v>78</v>
      </c>
    </row>
    <row r="115" s="2" customFormat="1">
      <c r="A115" s="41"/>
      <c r="B115" s="42"/>
      <c r="C115" s="43"/>
      <c r="D115" s="250" t="s">
        <v>1119</v>
      </c>
      <c r="E115" s="43"/>
      <c r="F115" s="251" t="s">
        <v>1153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1119</v>
      </c>
      <c r="AU115" s="20" t="s">
        <v>78</v>
      </c>
    </row>
    <row r="116" s="12" customFormat="1">
      <c r="A116" s="12"/>
      <c r="B116" s="228"/>
      <c r="C116" s="229"/>
      <c r="D116" s="222" t="s">
        <v>373</v>
      </c>
      <c r="E116" s="230" t="s">
        <v>19</v>
      </c>
      <c r="F116" s="231" t="s">
        <v>1376</v>
      </c>
      <c r="G116" s="229"/>
      <c r="H116" s="232">
        <v>49.140000000000001</v>
      </c>
      <c r="I116" s="233"/>
      <c r="J116" s="229"/>
      <c r="K116" s="229"/>
      <c r="L116" s="234"/>
      <c r="M116" s="252"/>
      <c r="N116" s="253"/>
      <c r="O116" s="253"/>
      <c r="P116" s="253"/>
      <c r="Q116" s="253"/>
      <c r="R116" s="253"/>
      <c r="S116" s="253"/>
      <c r="T116" s="254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8" t="s">
        <v>373</v>
      </c>
      <c r="AU116" s="238" t="s">
        <v>78</v>
      </c>
      <c r="AV116" s="12" t="s">
        <v>78</v>
      </c>
      <c r="AW116" s="12" t="s">
        <v>31</v>
      </c>
      <c r="AX116" s="12" t="s">
        <v>76</v>
      </c>
      <c r="AY116" s="238" t="s">
        <v>154</v>
      </c>
    </row>
    <row r="117" s="2" customFormat="1" ht="16.5" customHeight="1">
      <c r="A117" s="41"/>
      <c r="B117" s="42"/>
      <c r="C117" s="209" t="s">
        <v>177</v>
      </c>
      <c r="D117" s="209" t="s">
        <v>155</v>
      </c>
      <c r="E117" s="210" t="s">
        <v>1155</v>
      </c>
      <c r="F117" s="211" t="s">
        <v>1156</v>
      </c>
      <c r="G117" s="212" t="s">
        <v>1115</v>
      </c>
      <c r="H117" s="213">
        <v>49.140000000000001</v>
      </c>
      <c r="I117" s="214"/>
      <c r="J117" s="215">
        <f>ROUND(I117*H117,2)</f>
        <v>0</v>
      </c>
      <c r="K117" s="211" t="s">
        <v>1116</v>
      </c>
      <c r="L117" s="47"/>
      <c r="M117" s="216" t="s">
        <v>19</v>
      </c>
      <c r="N117" s="217" t="s">
        <v>40</v>
      </c>
      <c r="O117" s="87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160</v>
      </c>
      <c r="AT117" s="220" t="s">
        <v>155</v>
      </c>
      <c r="AU117" s="220" t="s">
        <v>78</v>
      </c>
      <c r="AY117" s="20" t="s">
        <v>154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76</v>
      </c>
      <c r="BK117" s="221">
        <f>ROUND(I117*H117,2)</f>
        <v>0</v>
      </c>
      <c r="BL117" s="20" t="s">
        <v>160</v>
      </c>
      <c r="BM117" s="220" t="s">
        <v>1377</v>
      </c>
    </row>
    <row r="118" s="2" customFormat="1">
      <c r="A118" s="41"/>
      <c r="B118" s="42"/>
      <c r="C118" s="43"/>
      <c r="D118" s="222" t="s">
        <v>162</v>
      </c>
      <c r="E118" s="43"/>
      <c r="F118" s="223" t="s">
        <v>1158</v>
      </c>
      <c r="G118" s="43"/>
      <c r="H118" s="43"/>
      <c r="I118" s="224"/>
      <c r="J118" s="43"/>
      <c r="K118" s="43"/>
      <c r="L118" s="47"/>
      <c r="M118" s="225"/>
      <c r="N118" s="226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162</v>
      </c>
      <c r="AU118" s="20" t="s">
        <v>78</v>
      </c>
    </row>
    <row r="119" s="2" customFormat="1">
      <c r="A119" s="41"/>
      <c r="B119" s="42"/>
      <c r="C119" s="43"/>
      <c r="D119" s="250" t="s">
        <v>1119</v>
      </c>
      <c r="E119" s="43"/>
      <c r="F119" s="251" t="s">
        <v>1159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1119</v>
      </c>
      <c r="AU119" s="20" t="s">
        <v>78</v>
      </c>
    </row>
    <row r="120" s="2" customFormat="1" ht="16.5" customHeight="1">
      <c r="A120" s="41"/>
      <c r="B120" s="42"/>
      <c r="C120" s="209" t="s">
        <v>182</v>
      </c>
      <c r="D120" s="209" t="s">
        <v>155</v>
      </c>
      <c r="E120" s="210" t="s">
        <v>1378</v>
      </c>
      <c r="F120" s="211" t="s">
        <v>1161</v>
      </c>
      <c r="G120" s="212" t="s">
        <v>1115</v>
      </c>
      <c r="H120" s="213">
        <v>49.140000000000001</v>
      </c>
      <c r="I120" s="214"/>
      <c r="J120" s="215">
        <f>ROUND(I120*H120,2)</f>
        <v>0</v>
      </c>
      <c r="K120" s="211" t="s">
        <v>322</v>
      </c>
      <c r="L120" s="47"/>
      <c r="M120" s="216" t="s">
        <v>19</v>
      </c>
      <c r="N120" s="217" t="s">
        <v>40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160</v>
      </c>
      <c r="AT120" s="220" t="s">
        <v>155</v>
      </c>
      <c r="AU120" s="220" t="s">
        <v>78</v>
      </c>
      <c r="AY120" s="20" t="s">
        <v>154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76</v>
      </c>
      <c r="BK120" s="221">
        <f>ROUND(I120*H120,2)</f>
        <v>0</v>
      </c>
      <c r="BL120" s="20" t="s">
        <v>160</v>
      </c>
      <c r="BM120" s="220" t="s">
        <v>1379</v>
      </c>
    </row>
    <row r="121" s="2" customFormat="1">
      <c r="A121" s="41"/>
      <c r="B121" s="42"/>
      <c r="C121" s="43"/>
      <c r="D121" s="222" t="s">
        <v>162</v>
      </c>
      <c r="E121" s="43"/>
      <c r="F121" s="223" t="s">
        <v>1161</v>
      </c>
      <c r="G121" s="43"/>
      <c r="H121" s="43"/>
      <c r="I121" s="224"/>
      <c r="J121" s="43"/>
      <c r="K121" s="43"/>
      <c r="L121" s="47"/>
      <c r="M121" s="225"/>
      <c r="N121" s="22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162</v>
      </c>
      <c r="AU121" s="20" t="s">
        <v>78</v>
      </c>
    </row>
    <row r="122" s="2" customFormat="1" ht="16.5" customHeight="1">
      <c r="A122" s="41"/>
      <c r="B122" s="42"/>
      <c r="C122" s="209" t="s">
        <v>186</v>
      </c>
      <c r="D122" s="209" t="s">
        <v>155</v>
      </c>
      <c r="E122" s="210" t="s">
        <v>1163</v>
      </c>
      <c r="F122" s="211" t="s">
        <v>1164</v>
      </c>
      <c r="G122" s="212" t="s">
        <v>1140</v>
      </c>
      <c r="H122" s="213">
        <v>8.8840000000000003</v>
      </c>
      <c r="I122" s="214"/>
      <c r="J122" s="215">
        <f>ROUND(I122*H122,2)</f>
        <v>0</v>
      </c>
      <c r="K122" s="211" t="s">
        <v>1116</v>
      </c>
      <c r="L122" s="47"/>
      <c r="M122" s="216" t="s">
        <v>19</v>
      </c>
      <c r="N122" s="217" t="s">
        <v>40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160</v>
      </c>
      <c r="AT122" s="220" t="s">
        <v>155</v>
      </c>
      <c r="AU122" s="220" t="s">
        <v>78</v>
      </c>
      <c r="AY122" s="20" t="s">
        <v>154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76</v>
      </c>
      <c r="BK122" s="221">
        <f>ROUND(I122*H122,2)</f>
        <v>0</v>
      </c>
      <c r="BL122" s="20" t="s">
        <v>160</v>
      </c>
      <c r="BM122" s="220" t="s">
        <v>1380</v>
      </c>
    </row>
    <row r="123" s="2" customFormat="1">
      <c r="A123" s="41"/>
      <c r="B123" s="42"/>
      <c r="C123" s="43"/>
      <c r="D123" s="222" t="s">
        <v>162</v>
      </c>
      <c r="E123" s="43"/>
      <c r="F123" s="223" t="s">
        <v>1166</v>
      </c>
      <c r="G123" s="43"/>
      <c r="H123" s="43"/>
      <c r="I123" s="224"/>
      <c r="J123" s="43"/>
      <c r="K123" s="43"/>
      <c r="L123" s="47"/>
      <c r="M123" s="225"/>
      <c r="N123" s="22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162</v>
      </c>
      <c r="AU123" s="20" t="s">
        <v>78</v>
      </c>
    </row>
    <row r="124" s="2" customFormat="1">
      <c r="A124" s="41"/>
      <c r="B124" s="42"/>
      <c r="C124" s="43"/>
      <c r="D124" s="250" t="s">
        <v>1119</v>
      </c>
      <c r="E124" s="43"/>
      <c r="F124" s="251" t="s">
        <v>1167</v>
      </c>
      <c r="G124" s="43"/>
      <c r="H124" s="43"/>
      <c r="I124" s="224"/>
      <c r="J124" s="43"/>
      <c r="K124" s="43"/>
      <c r="L124" s="47"/>
      <c r="M124" s="225"/>
      <c r="N124" s="226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1119</v>
      </c>
      <c r="AU124" s="20" t="s">
        <v>78</v>
      </c>
    </row>
    <row r="125" s="2" customFormat="1" ht="16.5" customHeight="1">
      <c r="A125" s="41"/>
      <c r="B125" s="42"/>
      <c r="C125" s="209" t="s">
        <v>197</v>
      </c>
      <c r="D125" s="209" t="s">
        <v>155</v>
      </c>
      <c r="E125" s="210" t="s">
        <v>1168</v>
      </c>
      <c r="F125" s="211" t="s">
        <v>1169</v>
      </c>
      <c r="G125" s="212" t="s">
        <v>1140</v>
      </c>
      <c r="H125" s="213">
        <v>5.5279999999999996</v>
      </c>
      <c r="I125" s="214"/>
      <c r="J125" s="215">
        <f>ROUND(I125*H125,2)</f>
        <v>0</v>
      </c>
      <c r="K125" s="211" t="s">
        <v>1116</v>
      </c>
      <c r="L125" s="47"/>
      <c r="M125" s="216" t="s">
        <v>19</v>
      </c>
      <c r="N125" s="217" t="s">
        <v>40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0" t="s">
        <v>160</v>
      </c>
      <c r="AT125" s="220" t="s">
        <v>155</v>
      </c>
      <c r="AU125" s="220" t="s">
        <v>78</v>
      </c>
      <c r="AY125" s="20" t="s">
        <v>154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20" t="s">
        <v>76</v>
      </c>
      <c r="BK125" s="221">
        <f>ROUND(I125*H125,2)</f>
        <v>0</v>
      </c>
      <c r="BL125" s="20" t="s">
        <v>160</v>
      </c>
      <c r="BM125" s="220" t="s">
        <v>1381</v>
      </c>
    </row>
    <row r="126" s="2" customFormat="1">
      <c r="A126" s="41"/>
      <c r="B126" s="42"/>
      <c r="C126" s="43"/>
      <c r="D126" s="222" t="s">
        <v>162</v>
      </c>
      <c r="E126" s="43"/>
      <c r="F126" s="223" t="s">
        <v>1171</v>
      </c>
      <c r="G126" s="43"/>
      <c r="H126" s="43"/>
      <c r="I126" s="224"/>
      <c r="J126" s="43"/>
      <c r="K126" s="43"/>
      <c r="L126" s="47"/>
      <c r="M126" s="225"/>
      <c r="N126" s="22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162</v>
      </c>
      <c r="AU126" s="20" t="s">
        <v>78</v>
      </c>
    </row>
    <row r="127" s="2" customFormat="1">
      <c r="A127" s="41"/>
      <c r="B127" s="42"/>
      <c r="C127" s="43"/>
      <c r="D127" s="250" t="s">
        <v>1119</v>
      </c>
      <c r="E127" s="43"/>
      <c r="F127" s="251" t="s">
        <v>1172</v>
      </c>
      <c r="G127" s="43"/>
      <c r="H127" s="43"/>
      <c r="I127" s="224"/>
      <c r="J127" s="43"/>
      <c r="K127" s="43"/>
      <c r="L127" s="47"/>
      <c r="M127" s="225"/>
      <c r="N127" s="22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1119</v>
      </c>
      <c r="AU127" s="20" t="s">
        <v>78</v>
      </c>
    </row>
    <row r="128" s="2" customFormat="1" ht="16.5" customHeight="1">
      <c r="A128" s="41"/>
      <c r="B128" s="42"/>
      <c r="C128" s="255" t="s">
        <v>207</v>
      </c>
      <c r="D128" s="255" t="s">
        <v>170</v>
      </c>
      <c r="E128" s="256" t="s">
        <v>1173</v>
      </c>
      <c r="F128" s="257" t="s">
        <v>1174</v>
      </c>
      <c r="G128" s="258" t="s">
        <v>1175</v>
      </c>
      <c r="H128" s="259">
        <v>9.3979999999999997</v>
      </c>
      <c r="I128" s="260"/>
      <c r="J128" s="261">
        <f>ROUND(I128*H128,2)</f>
        <v>0</v>
      </c>
      <c r="K128" s="257" t="s">
        <v>1116</v>
      </c>
      <c r="L128" s="262"/>
      <c r="M128" s="263" t="s">
        <v>19</v>
      </c>
      <c r="N128" s="264" t="s">
        <v>40</v>
      </c>
      <c r="O128" s="87"/>
      <c r="P128" s="218">
        <f>O128*H128</f>
        <v>0</v>
      </c>
      <c r="Q128" s="218">
        <v>1</v>
      </c>
      <c r="R128" s="218">
        <f>Q128*H128</f>
        <v>9.3979999999999997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197</v>
      </c>
      <c r="AT128" s="220" t="s">
        <v>170</v>
      </c>
      <c r="AU128" s="220" t="s">
        <v>78</v>
      </c>
      <c r="AY128" s="20" t="s">
        <v>154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76</v>
      </c>
      <c r="BK128" s="221">
        <f>ROUND(I128*H128,2)</f>
        <v>0</v>
      </c>
      <c r="BL128" s="20" t="s">
        <v>160</v>
      </c>
      <c r="BM128" s="220" t="s">
        <v>1382</v>
      </c>
    </row>
    <row r="129" s="2" customFormat="1">
      <c r="A129" s="41"/>
      <c r="B129" s="42"/>
      <c r="C129" s="43"/>
      <c r="D129" s="222" t="s">
        <v>162</v>
      </c>
      <c r="E129" s="43"/>
      <c r="F129" s="223" t="s">
        <v>1174</v>
      </c>
      <c r="G129" s="43"/>
      <c r="H129" s="43"/>
      <c r="I129" s="224"/>
      <c r="J129" s="43"/>
      <c r="K129" s="43"/>
      <c r="L129" s="47"/>
      <c r="M129" s="225"/>
      <c r="N129" s="226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162</v>
      </c>
      <c r="AU129" s="20" t="s">
        <v>78</v>
      </c>
    </row>
    <row r="130" s="12" customFormat="1">
      <c r="A130" s="12"/>
      <c r="B130" s="228"/>
      <c r="C130" s="229"/>
      <c r="D130" s="222" t="s">
        <v>373</v>
      </c>
      <c r="E130" s="230" t="s">
        <v>19</v>
      </c>
      <c r="F130" s="231" t="s">
        <v>1383</v>
      </c>
      <c r="G130" s="229"/>
      <c r="H130" s="232">
        <v>9.3979999999999997</v>
      </c>
      <c r="I130" s="233"/>
      <c r="J130" s="229"/>
      <c r="K130" s="229"/>
      <c r="L130" s="234"/>
      <c r="M130" s="252"/>
      <c r="N130" s="253"/>
      <c r="O130" s="253"/>
      <c r="P130" s="253"/>
      <c r="Q130" s="253"/>
      <c r="R130" s="253"/>
      <c r="S130" s="253"/>
      <c r="T130" s="254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8" t="s">
        <v>373</v>
      </c>
      <c r="AU130" s="238" t="s">
        <v>78</v>
      </c>
      <c r="AV130" s="12" t="s">
        <v>78</v>
      </c>
      <c r="AW130" s="12" t="s">
        <v>31</v>
      </c>
      <c r="AX130" s="12" t="s">
        <v>76</v>
      </c>
      <c r="AY130" s="238" t="s">
        <v>154</v>
      </c>
    </row>
    <row r="131" s="2" customFormat="1" ht="16.5" customHeight="1">
      <c r="A131" s="41"/>
      <c r="B131" s="42"/>
      <c r="C131" s="209" t="s">
        <v>203</v>
      </c>
      <c r="D131" s="209" t="s">
        <v>155</v>
      </c>
      <c r="E131" s="210" t="s">
        <v>1178</v>
      </c>
      <c r="F131" s="211" t="s">
        <v>1179</v>
      </c>
      <c r="G131" s="212" t="s">
        <v>1115</v>
      </c>
      <c r="H131" s="213">
        <v>28.350000000000001</v>
      </c>
      <c r="I131" s="214"/>
      <c r="J131" s="215">
        <f>ROUND(I131*H131,2)</f>
        <v>0</v>
      </c>
      <c r="K131" s="211" t="s">
        <v>1116</v>
      </c>
      <c r="L131" s="47"/>
      <c r="M131" s="216" t="s">
        <v>19</v>
      </c>
      <c r="N131" s="217" t="s">
        <v>40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160</v>
      </c>
      <c r="AT131" s="220" t="s">
        <v>155</v>
      </c>
      <c r="AU131" s="220" t="s">
        <v>78</v>
      </c>
      <c r="AY131" s="20" t="s">
        <v>154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76</v>
      </c>
      <c r="BK131" s="221">
        <f>ROUND(I131*H131,2)</f>
        <v>0</v>
      </c>
      <c r="BL131" s="20" t="s">
        <v>160</v>
      </c>
      <c r="BM131" s="220" t="s">
        <v>1384</v>
      </c>
    </row>
    <row r="132" s="2" customFormat="1">
      <c r="A132" s="41"/>
      <c r="B132" s="42"/>
      <c r="C132" s="43"/>
      <c r="D132" s="222" t="s">
        <v>162</v>
      </c>
      <c r="E132" s="43"/>
      <c r="F132" s="223" t="s">
        <v>1181</v>
      </c>
      <c r="G132" s="43"/>
      <c r="H132" s="43"/>
      <c r="I132" s="224"/>
      <c r="J132" s="43"/>
      <c r="K132" s="43"/>
      <c r="L132" s="47"/>
      <c r="M132" s="225"/>
      <c r="N132" s="226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162</v>
      </c>
      <c r="AU132" s="20" t="s">
        <v>78</v>
      </c>
    </row>
    <row r="133" s="2" customFormat="1">
      <c r="A133" s="41"/>
      <c r="B133" s="42"/>
      <c r="C133" s="43"/>
      <c r="D133" s="250" t="s">
        <v>1119</v>
      </c>
      <c r="E133" s="43"/>
      <c r="F133" s="251" t="s">
        <v>1182</v>
      </c>
      <c r="G133" s="43"/>
      <c r="H133" s="43"/>
      <c r="I133" s="224"/>
      <c r="J133" s="43"/>
      <c r="K133" s="43"/>
      <c r="L133" s="47"/>
      <c r="M133" s="225"/>
      <c r="N133" s="22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1119</v>
      </c>
      <c r="AU133" s="20" t="s">
        <v>78</v>
      </c>
    </row>
    <row r="134" s="2" customFormat="1" ht="16.5" customHeight="1">
      <c r="A134" s="41"/>
      <c r="B134" s="42"/>
      <c r="C134" s="209" t="s">
        <v>219</v>
      </c>
      <c r="D134" s="209" t="s">
        <v>155</v>
      </c>
      <c r="E134" s="210" t="s">
        <v>1183</v>
      </c>
      <c r="F134" s="211" t="s">
        <v>1184</v>
      </c>
      <c r="G134" s="212" t="s">
        <v>1115</v>
      </c>
      <c r="H134" s="213">
        <v>28.350000000000001</v>
      </c>
      <c r="I134" s="214"/>
      <c r="J134" s="215">
        <f>ROUND(I134*H134,2)</f>
        <v>0</v>
      </c>
      <c r="K134" s="211" t="s">
        <v>1116</v>
      </c>
      <c r="L134" s="47"/>
      <c r="M134" s="216" t="s">
        <v>19</v>
      </c>
      <c r="N134" s="217" t="s">
        <v>40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160</v>
      </c>
      <c r="AT134" s="220" t="s">
        <v>155</v>
      </c>
      <c r="AU134" s="220" t="s">
        <v>78</v>
      </c>
      <c r="AY134" s="20" t="s">
        <v>154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76</v>
      </c>
      <c r="BK134" s="221">
        <f>ROUND(I134*H134,2)</f>
        <v>0</v>
      </c>
      <c r="BL134" s="20" t="s">
        <v>160</v>
      </c>
      <c r="BM134" s="220" t="s">
        <v>1385</v>
      </c>
    </row>
    <row r="135" s="2" customFormat="1">
      <c r="A135" s="41"/>
      <c r="B135" s="42"/>
      <c r="C135" s="43"/>
      <c r="D135" s="222" t="s">
        <v>162</v>
      </c>
      <c r="E135" s="43"/>
      <c r="F135" s="223" t="s">
        <v>1186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162</v>
      </c>
      <c r="AU135" s="20" t="s">
        <v>78</v>
      </c>
    </row>
    <row r="136" s="2" customFormat="1">
      <c r="A136" s="41"/>
      <c r="B136" s="42"/>
      <c r="C136" s="43"/>
      <c r="D136" s="250" t="s">
        <v>1119</v>
      </c>
      <c r="E136" s="43"/>
      <c r="F136" s="251" t="s">
        <v>1187</v>
      </c>
      <c r="G136" s="43"/>
      <c r="H136" s="43"/>
      <c r="I136" s="224"/>
      <c r="J136" s="43"/>
      <c r="K136" s="43"/>
      <c r="L136" s="47"/>
      <c r="M136" s="225"/>
      <c r="N136" s="226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1119</v>
      </c>
      <c r="AU136" s="20" t="s">
        <v>78</v>
      </c>
    </row>
    <row r="137" s="2" customFormat="1" ht="16.5" customHeight="1">
      <c r="A137" s="41"/>
      <c r="B137" s="42"/>
      <c r="C137" s="255" t="s">
        <v>8</v>
      </c>
      <c r="D137" s="255" t="s">
        <v>170</v>
      </c>
      <c r="E137" s="256" t="s">
        <v>1188</v>
      </c>
      <c r="F137" s="257" t="s">
        <v>1189</v>
      </c>
      <c r="G137" s="258" t="s">
        <v>1190</v>
      </c>
      <c r="H137" s="259">
        <v>0.56699999999999995</v>
      </c>
      <c r="I137" s="260"/>
      <c r="J137" s="261">
        <f>ROUND(I137*H137,2)</f>
        <v>0</v>
      </c>
      <c r="K137" s="257" t="s">
        <v>1116</v>
      </c>
      <c r="L137" s="262"/>
      <c r="M137" s="263" t="s">
        <v>19</v>
      </c>
      <c r="N137" s="264" t="s">
        <v>40</v>
      </c>
      <c r="O137" s="87"/>
      <c r="P137" s="218">
        <f>O137*H137</f>
        <v>0</v>
      </c>
      <c r="Q137" s="218">
        <v>0.001</v>
      </c>
      <c r="R137" s="218">
        <f>Q137*H137</f>
        <v>0.00056700000000000001</v>
      </c>
      <c r="S137" s="218">
        <v>0</v>
      </c>
      <c r="T137" s="219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0" t="s">
        <v>197</v>
      </c>
      <c r="AT137" s="220" t="s">
        <v>170</v>
      </c>
      <c r="AU137" s="220" t="s">
        <v>78</v>
      </c>
      <c r="AY137" s="20" t="s">
        <v>154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20" t="s">
        <v>76</v>
      </c>
      <c r="BK137" s="221">
        <f>ROUND(I137*H137,2)</f>
        <v>0</v>
      </c>
      <c r="BL137" s="20" t="s">
        <v>160</v>
      </c>
      <c r="BM137" s="220" t="s">
        <v>1386</v>
      </c>
    </row>
    <row r="138" s="2" customFormat="1">
      <c r="A138" s="41"/>
      <c r="B138" s="42"/>
      <c r="C138" s="43"/>
      <c r="D138" s="222" t="s">
        <v>162</v>
      </c>
      <c r="E138" s="43"/>
      <c r="F138" s="223" t="s">
        <v>1189</v>
      </c>
      <c r="G138" s="43"/>
      <c r="H138" s="43"/>
      <c r="I138" s="224"/>
      <c r="J138" s="43"/>
      <c r="K138" s="43"/>
      <c r="L138" s="47"/>
      <c r="M138" s="225"/>
      <c r="N138" s="226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162</v>
      </c>
      <c r="AU138" s="20" t="s">
        <v>78</v>
      </c>
    </row>
    <row r="139" s="12" customFormat="1">
      <c r="A139" s="12"/>
      <c r="B139" s="228"/>
      <c r="C139" s="229"/>
      <c r="D139" s="222" t="s">
        <v>373</v>
      </c>
      <c r="E139" s="230" t="s">
        <v>19</v>
      </c>
      <c r="F139" s="231" t="s">
        <v>1387</v>
      </c>
      <c r="G139" s="229"/>
      <c r="H139" s="232">
        <v>0.56699999999999995</v>
      </c>
      <c r="I139" s="233"/>
      <c r="J139" s="229"/>
      <c r="K139" s="229"/>
      <c r="L139" s="234"/>
      <c r="M139" s="252"/>
      <c r="N139" s="253"/>
      <c r="O139" s="253"/>
      <c r="P139" s="253"/>
      <c r="Q139" s="253"/>
      <c r="R139" s="253"/>
      <c r="S139" s="253"/>
      <c r="T139" s="25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8" t="s">
        <v>373</v>
      </c>
      <c r="AU139" s="238" t="s">
        <v>78</v>
      </c>
      <c r="AV139" s="12" t="s">
        <v>78</v>
      </c>
      <c r="AW139" s="12" t="s">
        <v>31</v>
      </c>
      <c r="AX139" s="12" t="s">
        <v>76</v>
      </c>
      <c r="AY139" s="238" t="s">
        <v>154</v>
      </c>
    </row>
    <row r="140" s="2" customFormat="1" ht="16.5" customHeight="1">
      <c r="A140" s="41"/>
      <c r="B140" s="42"/>
      <c r="C140" s="209" t="s">
        <v>231</v>
      </c>
      <c r="D140" s="209" t="s">
        <v>155</v>
      </c>
      <c r="E140" s="210" t="s">
        <v>1193</v>
      </c>
      <c r="F140" s="211" t="s">
        <v>1194</v>
      </c>
      <c r="G140" s="212" t="s">
        <v>1115</v>
      </c>
      <c r="H140" s="213">
        <v>18.010000000000002</v>
      </c>
      <c r="I140" s="214"/>
      <c r="J140" s="215">
        <f>ROUND(I140*H140,2)</f>
        <v>0</v>
      </c>
      <c r="K140" s="211" t="s">
        <v>1116</v>
      </c>
      <c r="L140" s="47"/>
      <c r="M140" s="216" t="s">
        <v>19</v>
      </c>
      <c r="N140" s="217" t="s">
        <v>40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160</v>
      </c>
      <c r="AT140" s="220" t="s">
        <v>155</v>
      </c>
      <c r="AU140" s="220" t="s">
        <v>78</v>
      </c>
      <c r="AY140" s="20" t="s">
        <v>154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76</v>
      </c>
      <c r="BK140" s="221">
        <f>ROUND(I140*H140,2)</f>
        <v>0</v>
      </c>
      <c r="BL140" s="20" t="s">
        <v>160</v>
      </c>
      <c r="BM140" s="220" t="s">
        <v>1388</v>
      </c>
    </row>
    <row r="141" s="2" customFormat="1">
      <c r="A141" s="41"/>
      <c r="B141" s="42"/>
      <c r="C141" s="43"/>
      <c r="D141" s="222" t="s">
        <v>162</v>
      </c>
      <c r="E141" s="43"/>
      <c r="F141" s="223" t="s">
        <v>1196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162</v>
      </c>
      <c r="AU141" s="20" t="s">
        <v>78</v>
      </c>
    </row>
    <row r="142" s="2" customFormat="1">
      <c r="A142" s="41"/>
      <c r="B142" s="42"/>
      <c r="C142" s="43"/>
      <c r="D142" s="250" t="s">
        <v>1119</v>
      </c>
      <c r="E142" s="43"/>
      <c r="F142" s="251" t="s">
        <v>1197</v>
      </c>
      <c r="G142" s="43"/>
      <c r="H142" s="43"/>
      <c r="I142" s="224"/>
      <c r="J142" s="43"/>
      <c r="K142" s="43"/>
      <c r="L142" s="47"/>
      <c r="M142" s="225"/>
      <c r="N142" s="226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1119</v>
      </c>
      <c r="AU142" s="20" t="s">
        <v>78</v>
      </c>
    </row>
    <row r="143" s="11" customFormat="1" ht="20.88" customHeight="1">
      <c r="A143" s="11"/>
      <c r="B143" s="195"/>
      <c r="C143" s="196"/>
      <c r="D143" s="197" t="s">
        <v>68</v>
      </c>
      <c r="E143" s="248" t="s">
        <v>223</v>
      </c>
      <c r="F143" s="248" t="s">
        <v>1202</v>
      </c>
      <c r="G143" s="196"/>
      <c r="H143" s="196"/>
      <c r="I143" s="199"/>
      <c r="J143" s="249">
        <f>BK143</f>
        <v>0</v>
      </c>
      <c r="K143" s="196"/>
      <c r="L143" s="201"/>
      <c r="M143" s="202"/>
      <c r="N143" s="203"/>
      <c r="O143" s="203"/>
      <c r="P143" s="204">
        <f>SUM(P144:P151)</f>
        <v>0</v>
      </c>
      <c r="Q143" s="203"/>
      <c r="R143" s="204">
        <f>SUM(R144:R151)</f>
        <v>0</v>
      </c>
      <c r="S143" s="203"/>
      <c r="T143" s="205">
        <f>SUM(T144:T151)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6" t="s">
        <v>76</v>
      </c>
      <c r="AT143" s="207" t="s">
        <v>68</v>
      </c>
      <c r="AU143" s="207" t="s">
        <v>78</v>
      </c>
      <c r="AY143" s="206" t="s">
        <v>154</v>
      </c>
      <c r="BK143" s="208">
        <f>SUM(BK144:BK151)</f>
        <v>0</v>
      </c>
    </row>
    <row r="144" s="2" customFormat="1" ht="21.75" customHeight="1">
      <c r="A144" s="41"/>
      <c r="B144" s="42"/>
      <c r="C144" s="209" t="s">
        <v>369</v>
      </c>
      <c r="D144" s="209" t="s">
        <v>155</v>
      </c>
      <c r="E144" s="210" t="s">
        <v>1203</v>
      </c>
      <c r="F144" s="211" t="s">
        <v>1204</v>
      </c>
      <c r="G144" s="212" t="s">
        <v>1140</v>
      </c>
      <c r="H144" s="213">
        <v>13.228999999999999</v>
      </c>
      <c r="I144" s="214"/>
      <c r="J144" s="215">
        <f>ROUND(I144*H144,2)</f>
        <v>0</v>
      </c>
      <c r="K144" s="211" t="s">
        <v>1116</v>
      </c>
      <c r="L144" s="47"/>
      <c r="M144" s="216" t="s">
        <v>19</v>
      </c>
      <c r="N144" s="217" t="s">
        <v>40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0" t="s">
        <v>223</v>
      </c>
      <c r="AT144" s="220" t="s">
        <v>155</v>
      </c>
      <c r="AU144" s="220" t="s">
        <v>112</v>
      </c>
      <c r="AY144" s="20" t="s">
        <v>154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20" t="s">
        <v>76</v>
      </c>
      <c r="BK144" s="221">
        <f>ROUND(I144*H144,2)</f>
        <v>0</v>
      </c>
      <c r="BL144" s="20" t="s">
        <v>223</v>
      </c>
      <c r="BM144" s="220" t="s">
        <v>1389</v>
      </c>
    </row>
    <row r="145" s="2" customFormat="1">
      <c r="A145" s="41"/>
      <c r="B145" s="42"/>
      <c r="C145" s="43"/>
      <c r="D145" s="222" t="s">
        <v>162</v>
      </c>
      <c r="E145" s="43"/>
      <c r="F145" s="223" t="s">
        <v>1206</v>
      </c>
      <c r="G145" s="43"/>
      <c r="H145" s="43"/>
      <c r="I145" s="224"/>
      <c r="J145" s="43"/>
      <c r="K145" s="43"/>
      <c r="L145" s="47"/>
      <c r="M145" s="225"/>
      <c r="N145" s="22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162</v>
      </c>
      <c r="AU145" s="20" t="s">
        <v>112</v>
      </c>
    </row>
    <row r="146" s="2" customFormat="1">
      <c r="A146" s="41"/>
      <c r="B146" s="42"/>
      <c r="C146" s="43"/>
      <c r="D146" s="250" t="s">
        <v>1119</v>
      </c>
      <c r="E146" s="43"/>
      <c r="F146" s="251" t="s">
        <v>1207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1119</v>
      </c>
      <c r="AU146" s="20" t="s">
        <v>112</v>
      </c>
    </row>
    <row r="147" s="12" customFormat="1">
      <c r="A147" s="12"/>
      <c r="B147" s="228"/>
      <c r="C147" s="229"/>
      <c r="D147" s="222" t="s">
        <v>373</v>
      </c>
      <c r="E147" s="230" t="s">
        <v>19</v>
      </c>
      <c r="F147" s="231" t="s">
        <v>1390</v>
      </c>
      <c r="G147" s="229"/>
      <c r="H147" s="232">
        <v>13.228999999999999</v>
      </c>
      <c r="I147" s="233"/>
      <c r="J147" s="229"/>
      <c r="K147" s="229"/>
      <c r="L147" s="234"/>
      <c r="M147" s="252"/>
      <c r="N147" s="253"/>
      <c r="O147" s="253"/>
      <c r="P147" s="253"/>
      <c r="Q147" s="253"/>
      <c r="R147" s="253"/>
      <c r="S147" s="253"/>
      <c r="T147" s="25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8" t="s">
        <v>373</v>
      </c>
      <c r="AU147" s="238" t="s">
        <v>112</v>
      </c>
      <c r="AV147" s="12" t="s">
        <v>78</v>
      </c>
      <c r="AW147" s="12" t="s">
        <v>31</v>
      </c>
      <c r="AX147" s="12" t="s">
        <v>76</v>
      </c>
      <c r="AY147" s="238" t="s">
        <v>154</v>
      </c>
    </row>
    <row r="148" s="2" customFormat="1" ht="24.15" customHeight="1">
      <c r="A148" s="41"/>
      <c r="B148" s="42"/>
      <c r="C148" s="209" t="s">
        <v>542</v>
      </c>
      <c r="D148" s="209" t="s">
        <v>155</v>
      </c>
      <c r="E148" s="210" t="s">
        <v>1210</v>
      </c>
      <c r="F148" s="211" t="s">
        <v>1211</v>
      </c>
      <c r="G148" s="212" t="s">
        <v>1140</v>
      </c>
      <c r="H148" s="213">
        <v>66.144999999999996</v>
      </c>
      <c r="I148" s="214"/>
      <c r="J148" s="215">
        <f>ROUND(I148*H148,2)</f>
        <v>0</v>
      </c>
      <c r="K148" s="211" t="s">
        <v>1116</v>
      </c>
      <c r="L148" s="47"/>
      <c r="M148" s="216" t="s">
        <v>19</v>
      </c>
      <c r="N148" s="217" t="s">
        <v>40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160</v>
      </c>
      <c r="AT148" s="220" t="s">
        <v>155</v>
      </c>
      <c r="AU148" s="220" t="s">
        <v>112</v>
      </c>
      <c r="AY148" s="20" t="s">
        <v>154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76</v>
      </c>
      <c r="BK148" s="221">
        <f>ROUND(I148*H148,2)</f>
        <v>0</v>
      </c>
      <c r="BL148" s="20" t="s">
        <v>160</v>
      </c>
      <c r="BM148" s="220" t="s">
        <v>1391</v>
      </c>
    </row>
    <row r="149" s="2" customFormat="1">
      <c r="A149" s="41"/>
      <c r="B149" s="42"/>
      <c r="C149" s="43"/>
      <c r="D149" s="222" t="s">
        <v>162</v>
      </c>
      <c r="E149" s="43"/>
      <c r="F149" s="223" t="s">
        <v>1213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162</v>
      </c>
      <c r="AU149" s="20" t="s">
        <v>112</v>
      </c>
    </row>
    <row r="150" s="2" customFormat="1">
      <c r="A150" s="41"/>
      <c r="B150" s="42"/>
      <c r="C150" s="43"/>
      <c r="D150" s="250" t="s">
        <v>1119</v>
      </c>
      <c r="E150" s="43"/>
      <c r="F150" s="251" t="s">
        <v>1214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1119</v>
      </c>
      <c r="AU150" s="20" t="s">
        <v>112</v>
      </c>
    </row>
    <row r="151" s="12" customFormat="1">
      <c r="A151" s="12"/>
      <c r="B151" s="228"/>
      <c r="C151" s="229"/>
      <c r="D151" s="222" t="s">
        <v>373</v>
      </c>
      <c r="E151" s="230" t="s">
        <v>19</v>
      </c>
      <c r="F151" s="231" t="s">
        <v>1392</v>
      </c>
      <c r="G151" s="229"/>
      <c r="H151" s="232">
        <v>66.144999999999996</v>
      </c>
      <c r="I151" s="233"/>
      <c r="J151" s="229"/>
      <c r="K151" s="229"/>
      <c r="L151" s="234"/>
      <c r="M151" s="252"/>
      <c r="N151" s="253"/>
      <c r="O151" s="253"/>
      <c r="P151" s="253"/>
      <c r="Q151" s="253"/>
      <c r="R151" s="253"/>
      <c r="S151" s="253"/>
      <c r="T151" s="25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8" t="s">
        <v>373</v>
      </c>
      <c r="AU151" s="238" t="s">
        <v>112</v>
      </c>
      <c r="AV151" s="12" t="s">
        <v>78</v>
      </c>
      <c r="AW151" s="12" t="s">
        <v>31</v>
      </c>
      <c r="AX151" s="12" t="s">
        <v>76</v>
      </c>
      <c r="AY151" s="238" t="s">
        <v>154</v>
      </c>
    </row>
    <row r="152" s="11" customFormat="1" ht="20.88" customHeight="1">
      <c r="A152" s="11"/>
      <c r="B152" s="195"/>
      <c r="C152" s="196"/>
      <c r="D152" s="197" t="s">
        <v>68</v>
      </c>
      <c r="E152" s="248" t="s">
        <v>241</v>
      </c>
      <c r="F152" s="248" t="s">
        <v>1216</v>
      </c>
      <c r="G152" s="196"/>
      <c r="H152" s="196"/>
      <c r="I152" s="199"/>
      <c r="J152" s="249">
        <f>BK152</f>
        <v>0</v>
      </c>
      <c r="K152" s="196"/>
      <c r="L152" s="201"/>
      <c r="M152" s="202"/>
      <c r="N152" s="203"/>
      <c r="O152" s="203"/>
      <c r="P152" s="204">
        <f>SUM(P153:P160)</f>
        <v>0</v>
      </c>
      <c r="Q152" s="203"/>
      <c r="R152" s="204">
        <f>SUM(R153:R160)</f>
        <v>0</v>
      </c>
      <c r="S152" s="203"/>
      <c r="T152" s="205">
        <f>SUM(T153:T160)</f>
        <v>0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06" t="s">
        <v>76</v>
      </c>
      <c r="AT152" s="207" t="s">
        <v>68</v>
      </c>
      <c r="AU152" s="207" t="s">
        <v>78</v>
      </c>
      <c r="AY152" s="206" t="s">
        <v>154</v>
      </c>
      <c r="BK152" s="208">
        <f>SUM(BK153:BK160)</f>
        <v>0</v>
      </c>
    </row>
    <row r="153" s="2" customFormat="1" ht="16.5" customHeight="1">
      <c r="A153" s="41"/>
      <c r="B153" s="42"/>
      <c r="C153" s="209" t="s">
        <v>546</v>
      </c>
      <c r="D153" s="209" t="s">
        <v>155</v>
      </c>
      <c r="E153" s="210" t="s">
        <v>1217</v>
      </c>
      <c r="F153" s="211" t="s">
        <v>1218</v>
      </c>
      <c r="G153" s="212" t="s">
        <v>1140</v>
      </c>
      <c r="H153" s="213">
        <v>13.228999999999999</v>
      </c>
      <c r="I153" s="214"/>
      <c r="J153" s="215">
        <f>ROUND(I153*H153,2)</f>
        <v>0</v>
      </c>
      <c r="K153" s="211" t="s">
        <v>1116</v>
      </c>
      <c r="L153" s="47"/>
      <c r="M153" s="216" t="s">
        <v>19</v>
      </c>
      <c r="N153" s="217" t="s">
        <v>40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160</v>
      </c>
      <c r="AT153" s="220" t="s">
        <v>155</v>
      </c>
      <c r="AU153" s="220" t="s">
        <v>112</v>
      </c>
      <c r="AY153" s="20" t="s">
        <v>154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76</v>
      </c>
      <c r="BK153" s="221">
        <f>ROUND(I153*H153,2)</f>
        <v>0</v>
      </c>
      <c r="BL153" s="20" t="s">
        <v>160</v>
      </c>
      <c r="BM153" s="220" t="s">
        <v>1393</v>
      </c>
    </row>
    <row r="154" s="2" customFormat="1">
      <c r="A154" s="41"/>
      <c r="B154" s="42"/>
      <c r="C154" s="43"/>
      <c r="D154" s="222" t="s">
        <v>162</v>
      </c>
      <c r="E154" s="43"/>
      <c r="F154" s="223" t="s">
        <v>1220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162</v>
      </c>
      <c r="AU154" s="20" t="s">
        <v>112</v>
      </c>
    </row>
    <row r="155" s="2" customFormat="1">
      <c r="A155" s="41"/>
      <c r="B155" s="42"/>
      <c r="C155" s="43"/>
      <c r="D155" s="250" t="s">
        <v>1119</v>
      </c>
      <c r="E155" s="43"/>
      <c r="F155" s="251" t="s">
        <v>1221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1119</v>
      </c>
      <c r="AU155" s="20" t="s">
        <v>112</v>
      </c>
    </row>
    <row r="156" s="12" customFormat="1">
      <c r="A156" s="12"/>
      <c r="B156" s="228"/>
      <c r="C156" s="229"/>
      <c r="D156" s="222" t="s">
        <v>373</v>
      </c>
      <c r="E156" s="230" t="s">
        <v>19</v>
      </c>
      <c r="F156" s="231" t="s">
        <v>1390</v>
      </c>
      <c r="G156" s="229"/>
      <c r="H156" s="232">
        <v>13.228999999999999</v>
      </c>
      <c r="I156" s="233"/>
      <c r="J156" s="229"/>
      <c r="K156" s="229"/>
      <c r="L156" s="234"/>
      <c r="M156" s="252"/>
      <c r="N156" s="253"/>
      <c r="O156" s="253"/>
      <c r="P156" s="253"/>
      <c r="Q156" s="253"/>
      <c r="R156" s="253"/>
      <c r="S156" s="253"/>
      <c r="T156" s="254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8" t="s">
        <v>373</v>
      </c>
      <c r="AU156" s="238" t="s">
        <v>112</v>
      </c>
      <c r="AV156" s="12" t="s">
        <v>78</v>
      </c>
      <c r="AW156" s="12" t="s">
        <v>31</v>
      </c>
      <c r="AX156" s="12" t="s">
        <v>76</v>
      </c>
      <c r="AY156" s="238" t="s">
        <v>154</v>
      </c>
    </row>
    <row r="157" s="2" customFormat="1" ht="16.5" customHeight="1">
      <c r="A157" s="41"/>
      <c r="B157" s="42"/>
      <c r="C157" s="209" t="s">
        <v>550</v>
      </c>
      <c r="D157" s="209" t="s">
        <v>155</v>
      </c>
      <c r="E157" s="210" t="s">
        <v>1394</v>
      </c>
      <c r="F157" s="211" t="s">
        <v>1395</v>
      </c>
      <c r="G157" s="212" t="s">
        <v>1175</v>
      </c>
      <c r="H157" s="213">
        <v>22.489000000000001</v>
      </c>
      <c r="I157" s="214"/>
      <c r="J157" s="215">
        <f>ROUND(I157*H157,2)</f>
        <v>0</v>
      </c>
      <c r="K157" s="211" t="s">
        <v>1116</v>
      </c>
      <c r="L157" s="47"/>
      <c r="M157" s="216" t="s">
        <v>19</v>
      </c>
      <c r="N157" s="217" t="s">
        <v>40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160</v>
      </c>
      <c r="AT157" s="220" t="s">
        <v>155</v>
      </c>
      <c r="AU157" s="220" t="s">
        <v>112</v>
      </c>
      <c r="AY157" s="20" t="s">
        <v>154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76</v>
      </c>
      <c r="BK157" s="221">
        <f>ROUND(I157*H157,2)</f>
        <v>0</v>
      </c>
      <c r="BL157" s="20" t="s">
        <v>160</v>
      </c>
      <c r="BM157" s="220" t="s">
        <v>1396</v>
      </c>
    </row>
    <row r="158" s="2" customFormat="1">
      <c r="A158" s="41"/>
      <c r="B158" s="42"/>
      <c r="C158" s="43"/>
      <c r="D158" s="222" t="s">
        <v>162</v>
      </c>
      <c r="E158" s="43"/>
      <c r="F158" s="223" t="s">
        <v>1397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162</v>
      </c>
      <c r="AU158" s="20" t="s">
        <v>112</v>
      </c>
    </row>
    <row r="159" s="2" customFormat="1">
      <c r="A159" s="41"/>
      <c r="B159" s="42"/>
      <c r="C159" s="43"/>
      <c r="D159" s="250" t="s">
        <v>1119</v>
      </c>
      <c r="E159" s="43"/>
      <c r="F159" s="251" t="s">
        <v>1398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1119</v>
      </c>
      <c r="AU159" s="20" t="s">
        <v>112</v>
      </c>
    </row>
    <row r="160" s="12" customFormat="1">
      <c r="A160" s="12"/>
      <c r="B160" s="228"/>
      <c r="C160" s="229"/>
      <c r="D160" s="222" t="s">
        <v>373</v>
      </c>
      <c r="E160" s="230" t="s">
        <v>19</v>
      </c>
      <c r="F160" s="231" t="s">
        <v>1399</v>
      </c>
      <c r="G160" s="229"/>
      <c r="H160" s="232">
        <v>22.489000000000001</v>
      </c>
      <c r="I160" s="233"/>
      <c r="J160" s="229"/>
      <c r="K160" s="229"/>
      <c r="L160" s="234"/>
      <c r="M160" s="252"/>
      <c r="N160" s="253"/>
      <c r="O160" s="253"/>
      <c r="P160" s="253"/>
      <c r="Q160" s="253"/>
      <c r="R160" s="253"/>
      <c r="S160" s="253"/>
      <c r="T160" s="25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8" t="s">
        <v>373</v>
      </c>
      <c r="AU160" s="238" t="s">
        <v>112</v>
      </c>
      <c r="AV160" s="12" t="s">
        <v>78</v>
      </c>
      <c r="AW160" s="12" t="s">
        <v>31</v>
      </c>
      <c r="AX160" s="12" t="s">
        <v>76</v>
      </c>
      <c r="AY160" s="238" t="s">
        <v>154</v>
      </c>
    </row>
    <row r="161" s="11" customFormat="1" ht="25.92" customHeight="1">
      <c r="A161" s="11"/>
      <c r="B161" s="195"/>
      <c r="C161" s="196"/>
      <c r="D161" s="197" t="s">
        <v>68</v>
      </c>
      <c r="E161" s="198" t="s">
        <v>1400</v>
      </c>
      <c r="F161" s="198" t="s">
        <v>1401</v>
      </c>
      <c r="G161" s="196"/>
      <c r="H161" s="196"/>
      <c r="I161" s="199"/>
      <c r="J161" s="200">
        <f>BK161</f>
        <v>0</v>
      </c>
      <c r="K161" s="196"/>
      <c r="L161" s="201"/>
      <c r="M161" s="202"/>
      <c r="N161" s="203"/>
      <c r="O161" s="203"/>
      <c r="P161" s="204">
        <f>P162+P168+P172+P190+P194+P198</f>
        <v>0</v>
      </c>
      <c r="Q161" s="203"/>
      <c r="R161" s="204">
        <f>R162+R168+R172+R190+R194+R198</f>
        <v>7.1230004500000002</v>
      </c>
      <c r="S161" s="203"/>
      <c r="T161" s="205">
        <f>T162+T168+T172+T190+T194+T198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6" t="s">
        <v>76</v>
      </c>
      <c r="AT161" s="207" t="s">
        <v>68</v>
      </c>
      <c r="AU161" s="207" t="s">
        <v>69</v>
      </c>
      <c r="AY161" s="206" t="s">
        <v>154</v>
      </c>
      <c r="BK161" s="208">
        <f>BK162+BK168+BK172+BK190+BK194+BK198</f>
        <v>0</v>
      </c>
    </row>
    <row r="162" s="11" customFormat="1" ht="22.8" customHeight="1">
      <c r="A162" s="11"/>
      <c r="B162" s="195"/>
      <c r="C162" s="196"/>
      <c r="D162" s="197" t="s">
        <v>68</v>
      </c>
      <c r="E162" s="248" t="s">
        <v>78</v>
      </c>
      <c r="F162" s="248" t="s">
        <v>1228</v>
      </c>
      <c r="G162" s="196"/>
      <c r="H162" s="196"/>
      <c r="I162" s="199"/>
      <c r="J162" s="249">
        <f>BK162</f>
        <v>0</v>
      </c>
      <c r="K162" s="196"/>
      <c r="L162" s="201"/>
      <c r="M162" s="202"/>
      <c r="N162" s="203"/>
      <c r="O162" s="203"/>
      <c r="P162" s="204">
        <f>SUM(P163:P167)</f>
        <v>0</v>
      </c>
      <c r="Q162" s="203"/>
      <c r="R162" s="204">
        <f>SUM(R163:R167)</f>
        <v>3.8631599999999997</v>
      </c>
      <c r="S162" s="203"/>
      <c r="T162" s="205">
        <f>SUM(T163:T167)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6" t="s">
        <v>76</v>
      </c>
      <c r="AT162" s="207" t="s">
        <v>68</v>
      </c>
      <c r="AU162" s="207" t="s">
        <v>76</v>
      </c>
      <c r="AY162" s="206" t="s">
        <v>154</v>
      </c>
      <c r="BK162" s="208">
        <f>SUM(BK163:BK167)</f>
        <v>0</v>
      </c>
    </row>
    <row r="163" s="2" customFormat="1" ht="16.5" customHeight="1">
      <c r="A163" s="41"/>
      <c r="B163" s="42"/>
      <c r="C163" s="209" t="s">
        <v>191</v>
      </c>
      <c r="D163" s="209" t="s">
        <v>155</v>
      </c>
      <c r="E163" s="210" t="s">
        <v>1243</v>
      </c>
      <c r="F163" s="211" t="s">
        <v>1244</v>
      </c>
      <c r="G163" s="212" t="s">
        <v>1123</v>
      </c>
      <c r="H163" s="213">
        <v>18.899999999999999</v>
      </c>
      <c r="I163" s="214"/>
      <c r="J163" s="215">
        <f>ROUND(I163*H163,2)</f>
        <v>0</v>
      </c>
      <c r="K163" s="211" t="s">
        <v>322</v>
      </c>
      <c r="L163" s="47"/>
      <c r="M163" s="216" t="s">
        <v>19</v>
      </c>
      <c r="N163" s="217" t="s">
        <v>40</v>
      </c>
      <c r="O163" s="87"/>
      <c r="P163" s="218">
        <f>O163*H163</f>
        <v>0</v>
      </c>
      <c r="Q163" s="218">
        <v>0.2044</v>
      </c>
      <c r="R163" s="218">
        <f>Q163*H163</f>
        <v>3.8631599999999997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160</v>
      </c>
      <c r="AT163" s="220" t="s">
        <v>155</v>
      </c>
      <c r="AU163" s="220" t="s">
        <v>78</v>
      </c>
      <c r="AY163" s="20" t="s">
        <v>154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76</v>
      </c>
      <c r="BK163" s="221">
        <f>ROUND(I163*H163,2)</f>
        <v>0</v>
      </c>
      <c r="BL163" s="20" t="s">
        <v>160</v>
      </c>
      <c r="BM163" s="220" t="s">
        <v>1402</v>
      </c>
    </row>
    <row r="164" s="2" customFormat="1">
      <c r="A164" s="41"/>
      <c r="B164" s="42"/>
      <c r="C164" s="43"/>
      <c r="D164" s="222" t="s">
        <v>162</v>
      </c>
      <c r="E164" s="43"/>
      <c r="F164" s="223" t="s">
        <v>1244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162</v>
      </c>
      <c r="AU164" s="20" t="s">
        <v>78</v>
      </c>
    </row>
    <row r="165" s="2" customFormat="1" ht="21.75" customHeight="1">
      <c r="A165" s="41"/>
      <c r="B165" s="42"/>
      <c r="C165" s="209" t="s">
        <v>212</v>
      </c>
      <c r="D165" s="209" t="s">
        <v>155</v>
      </c>
      <c r="E165" s="210" t="s">
        <v>1403</v>
      </c>
      <c r="F165" s="211" t="s">
        <v>1404</v>
      </c>
      <c r="G165" s="212" t="s">
        <v>1200</v>
      </c>
      <c r="H165" s="213">
        <v>1</v>
      </c>
      <c r="I165" s="214"/>
      <c r="J165" s="215">
        <f>ROUND(I165*H165,2)</f>
        <v>0</v>
      </c>
      <c r="K165" s="211" t="s">
        <v>322</v>
      </c>
      <c r="L165" s="47"/>
      <c r="M165" s="216" t="s">
        <v>19</v>
      </c>
      <c r="N165" s="217" t="s">
        <v>40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1346</v>
      </c>
      <c r="AT165" s="220" t="s">
        <v>155</v>
      </c>
      <c r="AU165" s="220" t="s">
        <v>78</v>
      </c>
      <c r="AY165" s="20" t="s">
        <v>154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76</v>
      </c>
      <c r="BK165" s="221">
        <f>ROUND(I165*H165,2)</f>
        <v>0</v>
      </c>
      <c r="BL165" s="20" t="s">
        <v>1346</v>
      </c>
      <c r="BM165" s="220" t="s">
        <v>1405</v>
      </c>
    </row>
    <row r="166" s="2" customFormat="1">
      <c r="A166" s="41"/>
      <c r="B166" s="42"/>
      <c r="C166" s="43"/>
      <c r="D166" s="222" t="s">
        <v>162</v>
      </c>
      <c r="E166" s="43"/>
      <c r="F166" s="223" t="s">
        <v>1404</v>
      </c>
      <c r="G166" s="43"/>
      <c r="H166" s="43"/>
      <c r="I166" s="224"/>
      <c r="J166" s="43"/>
      <c r="K166" s="43"/>
      <c r="L166" s="47"/>
      <c r="M166" s="225"/>
      <c r="N166" s="226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162</v>
      </c>
      <c r="AU166" s="20" t="s">
        <v>78</v>
      </c>
    </row>
    <row r="167" s="2" customFormat="1">
      <c r="A167" s="41"/>
      <c r="B167" s="42"/>
      <c r="C167" s="43"/>
      <c r="D167" s="222" t="s">
        <v>217</v>
      </c>
      <c r="E167" s="43"/>
      <c r="F167" s="227" t="s">
        <v>1406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217</v>
      </c>
      <c r="AU167" s="20" t="s">
        <v>78</v>
      </c>
    </row>
    <row r="168" s="11" customFormat="1" ht="22.8" customHeight="1">
      <c r="A168" s="11"/>
      <c r="B168" s="195"/>
      <c r="C168" s="196"/>
      <c r="D168" s="197" t="s">
        <v>68</v>
      </c>
      <c r="E168" s="248" t="s">
        <v>160</v>
      </c>
      <c r="F168" s="248" t="s">
        <v>1262</v>
      </c>
      <c r="G168" s="196"/>
      <c r="H168" s="196"/>
      <c r="I168" s="199"/>
      <c r="J168" s="249">
        <f>BK168</f>
        <v>0</v>
      </c>
      <c r="K168" s="196"/>
      <c r="L168" s="201"/>
      <c r="M168" s="202"/>
      <c r="N168" s="203"/>
      <c r="O168" s="203"/>
      <c r="P168" s="204">
        <f>SUM(P169:P171)</f>
        <v>0</v>
      </c>
      <c r="Q168" s="203"/>
      <c r="R168" s="204">
        <f>SUM(R169:R171)</f>
        <v>3.2161997700000002</v>
      </c>
      <c r="S168" s="203"/>
      <c r="T168" s="205">
        <f>SUM(T169:T171)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06" t="s">
        <v>76</v>
      </c>
      <c r="AT168" s="207" t="s">
        <v>68</v>
      </c>
      <c r="AU168" s="207" t="s">
        <v>76</v>
      </c>
      <c r="AY168" s="206" t="s">
        <v>154</v>
      </c>
      <c r="BK168" s="208">
        <f>SUM(BK169:BK171)</f>
        <v>0</v>
      </c>
    </row>
    <row r="169" s="2" customFormat="1" ht="16.5" customHeight="1">
      <c r="A169" s="41"/>
      <c r="B169" s="42"/>
      <c r="C169" s="209" t="s">
        <v>223</v>
      </c>
      <c r="D169" s="209" t="s">
        <v>155</v>
      </c>
      <c r="E169" s="210" t="s">
        <v>1263</v>
      </c>
      <c r="F169" s="211" t="s">
        <v>1264</v>
      </c>
      <c r="G169" s="212" t="s">
        <v>1140</v>
      </c>
      <c r="H169" s="213">
        <v>1.7010000000000001</v>
      </c>
      <c r="I169" s="214"/>
      <c r="J169" s="215">
        <f>ROUND(I169*H169,2)</f>
        <v>0</v>
      </c>
      <c r="K169" s="211" t="s">
        <v>1116</v>
      </c>
      <c r="L169" s="47"/>
      <c r="M169" s="216" t="s">
        <v>19</v>
      </c>
      <c r="N169" s="217" t="s">
        <v>40</v>
      </c>
      <c r="O169" s="87"/>
      <c r="P169" s="218">
        <f>O169*H169</f>
        <v>0</v>
      </c>
      <c r="Q169" s="218">
        <v>1.8907700000000001</v>
      </c>
      <c r="R169" s="218">
        <f>Q169*H169</f>
        <v>3.2161997700000002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160</v>
      </c>
      <c r="AT169" s="220" t="s">
        <v>155</v>
      </c>
      <c r="AU169" s="220" t="s">
        <v>78</v>
      </c>
      <c r="AY169" s="20" t="s">
        <v>154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76</v>
      </c>
      <c r="BK169" s="221">
        <f>ROUND(I169*H169,2)</f>
        <v>0</v>
      </c>
      <c r="BL169" s="20" t="s">
        <v>160</v>
      </c>
      <c r="BM169" s="220" t="s">
        <v>1407</v>
      </c>
    </row>
    <row r="170" s="2" customFormat="1">
      <c r="A170" s="41"/>
      <c r="B170" s="42"/>
      <c r="C170" s="43"/>
      <c r="D170" s="222" t="s">
        <v>162</v>
      </c>
      <c r="E170" s="43"/>
      <c r="F170" s="223" t="s">
        <v>1266</v>
      </c>
      <c r="G170" s="43"/>
      <c r="H170" s="43"/>
      <c r="I170" s="224"/>
      <c r="J170" s="43"/>
      <c r="K170" s="43"/>
      <c r="L170" s="47"/>
      <c r="M170" s="225"/>
      <c r="N170" s="226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162</v>
      </c>
      <c r="AU170" s="20" t="s">
        <v>78</v>
      </c>
    </row>
    <row r="171" s="2" customFormat="1">
      <c r="A171" s="41"/>
      <c r="B171" s="42"/>
      <c r="C171" s="43"/>
      <c r="D171" s="250" t="s">
        <v>1119</v>
      </c>
      <c r="E171" s="43"/>
      <c r="F171" s="251" t="s">
        <v>1267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1119</v>
      </c>
      <c r="AU171" s="20" t="s">
        <v>78</v>
      </c>
    </row>
    <row r="172" s="11" customFormat="1" ht="22.8" customHeight="1">
      <c r="A172" s="11"/>
      <c r="B172" s="195"/>
      <c r="C172" s="196"/>
      <c r="D172" s="197" t="s">
        <v>68</v>
      </c>
      <c r="E172" s="248" t="s">
        <v>197</v>
      </c>
      <c r="F172" s="248" t="s">
        <v>1273</v>
      </c>
      <c r="G172" s="196"/>
      <c r="H172" s="196"/>
      <c r="I172" s="199"/>
      <c r="J172" s="249">
        <f>BK172</f>
        <v>0</v>
      </c>
      <c r="K172" s="196"/>
      <c r="L172" s="201"/>
      <c r="M172" s="202"/>
      <c r="N172" s="203"/>
      <c r="O172" s="203"/>
      <c r="P172" s="204">
        <f>SUM(P173:P189)</f>
        <v>0</v>
      </c>
      <c r="Q172" s="203"/>
      <c r="R172" s="204">
        <f>SUM(R173:R189)</f>
        <v>0.010471680000000001</v>
      </c>
      <c r="S172" s="203"/>
      <c r="T172" s="205">
        <f>SUM(T173:T189)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6" t="s">
        <v>76</v>
      </c>
      <c r="AT172" s="207" t="s">
        <v>68</v>
      </c>
      <c r="AU172" s="207" t="s">
        <v>76</v>
      </c>
      <c r="AY172" s="206" t="s">
        <v>154</v>
      </c>
      <c r="BK172" s="208">
        <f>SUM(BK173:BK189)</f>
        <v>0</v>
      </c>
    </row>
    <row r="173" s="2" customFormat="1" ht="16.5" customHeight="1">
      <c r="A173" s="41"/>
      <c r="B173" s="42"/>
      <c r="C173" s="209" t="s">
        <v>241</v>
      </c>
      <c r="D173" s="209" t="s">
        <v>155</v>
      </c>
      <c r="E173" s="210" t="s">
        <v>1408</v>
      </c>
      <c r="F173" s="211" t="s">
        <v>1409</v>
      </c>
      <c r="G173" s="212" t="s">
        <v>1123</v>
      </c>
      <c r="H173" s="213">
        <v>18.899999999999999</v>
      </c>
      <c r="I173" s="214"/>
      <c r="J173" s="215">
        <f>ROUND(I173*H173,2)</f>
        <v>0</v>
      </c>
      <c r="K173" s="211" t="s">
        <v>1116</v>
      </c>
      <c r="L173" s="47"/>
      <c r="M173" s="216" t="s">
        <v>19</v>
      </c>
      <c r="N173" s="217" t="s">
        <v>40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0" t="s">
        <v>160</v>
      </c>
      <c r="AT173" s="220" t="s">
        <v>155</v>
      </c>
      <c r="AU173" s="220" t="s">
        <v>78</v>
      </c>
      <c r="AY173" s="20" t="s">
        <v>154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0" t="s">
        <v>76</v>
      </c>
      <c r="BK173" s="221">
        <f>ROUND(I173*H173,2)</f>
        <v>0</v>
      </c>
      <c r="BL173" s="20" t="s">
        <v>160</v>
      </c>
      <c r="BM173" s="220" t="s">
        <v>1410</v>
      </c>
    </row>
    <row r="174" s="2" customFormat="1">
      <c r="A174" s="41"/>
      <c r="B174" s="42"/>
      <c r="C174" s="43"/>
      <c r="D174" s="222" t="s">
        <v>162</v>
      </c>
      <c r="E174" s="43"/>
      <c r="F174" s="223" t="s">
        <v>1411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162</v>
      </c>
      <c r="AU174" s="20" t="s">
        <v>78</v>
      </c>
    </row>
    <row r="175" s="2" customFormat="1">
      <c r="A175" s="41"/>
      <c r="B175" s="42"/>
      <c r="C175" s="43"/>
      <c r="D175" s="250" t="s">
        <v>1119</v>
      </c>
      <c r="E175" s="43"/>
      <c r="F175" s="251" t="s">
        <v>1412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1119</v>
      </c>
      <c r="AU175" s="20" t="s">
        <v>78</v>
      </c>
    </row>
    <row r="176" s="2" customFormat="1" ht="16.5" customHeight="1">
      <c r="A176" s="41"/>
      <c r="B176" s="42"/>
      <c r="C176" s="255" t="s">
        <v>236</v>
      </c>
      <c r="D176" s="255" t="s">
        <v>170</v>
      </c>
      <c r="E176" s="256" t="s">
        <v>1413</v>
      </c>
      <c r="F176" s="257" t="s">
        <v>1414</v>
      </c>
      <c r="G176" s="258" t="s">
        <v>1123</v>
      </c>
      <c r="H176" s="259">
        <v>19.184000000000001</v>
      </c>
      <c r="I176" s="260"/>
      <c r="J176" s="261">
        <f>ROUND(I176*H176,2)</f>
        <v>0</v>
      </c>
      <c r="K176" s="257" t="s">
        <v>1116</v>
      </c>
      <c r="L176" s="262"/>
      <c r="M176" s="263" t="s">
        <v>19</v>
      </c>
      <c r="N176" s="264" t="s">
        <v>40</v>
      </c>
      <c r="O176" s="87"/>
      <c r="P176" s="218">
        <f>O176*H176</f>
        <v>0</v>
      </c>
      <c r="Q176" s="218">
        <v>0.00027</v>
      </c>
      <c r="R176" s="218">
        <f>Q176*H176</f>
        <v>0.0051796800000000007</v>
      </c>
      <c r="S176" s="218">
        <v>0</v>
      </c>
      <c r="T176" s="21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0" t="s">
        <v>197</v>
      </c>
      <c r="AT176" s="220" t="s">
        <v>170</v>
      </c>
      <c r="AU176" s="220" t="s">
        <v>78</v>
      </c>
      <c r="AY176" s="20" t="s">
        <v>154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20" t="s">
        <v>76</v>
      </c>
      <c r="BK176" s="221">
        <f>ROUND(I176*H176,2)</f>
        <v>0</v>
      </c>
      <c r="BL176" s="20" t="s">
        <v>160</v>
      </c>
      <c r="BM176" s="220" t="s">
        <v>1415</v>
      </c>
    </row>
    <row r="177" s="2" customFormat="1">
      <c r="A177" s="41"/>
      <c r="B177" s="42"/>
      <c r="C177" s="43"/>
      <c r="D177" s="222" t="s">
        <v>162</v>
      </c>
      <c r="E177" s="43"/>
      <c r="F177" s="223" t="s">
        <v>1414</v>
      </c>
      <c r="G177" s="43"/>
      <c r="H177" s="43"/>
      <c r="I177" s="224"/>
      <c r="J177" s="43"/>
      <c r="K177" s="43"/>
      <c r="L177" s="47"/>
      <c r="M177" s="225"/>
      <c r="N177" s="226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162</v>
      </c>
      <c r="AU177" s="20" t="s">
        <v>78</v>
      </c>
    </row>
    <row r="178" s="12" customFormat="1">
      <c r="A178" s="12"/>
      <c r="B178" s="228"/>
      <c r="C178" s="229"/>
      <c r="D178" s="222" t="s">
        <v>373</v>
      </c>
      <c r="E178" s="230" t="s">
        <v>19</v>
      </c>
      <c r="F178" s="231" t="s">
        <v>1416</v>
      </c>
      <c r="G178" s="229"/>
      <c r="H178" s="232">
        <v>19.184000000000001</v>
      </c>
      <c r="I178" s="233"/>
      <c r="J178" s="229"/>
      <c r="K178" s="229"/>
      <c r="L178" s="234"/>
      <c r="M178" s="252"/>
      <c r="N178" s="253"/>
      <c r="O178" s="253"/>
      <c r="P178" s="253"/>
      <c r="Q178" s="253"/>
      <c r="R178" s="253"/>
      <c r="S178" s="253"/>
      <c r="T178" s="254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8" t="s">
        <v>373</v>
      </c>
      <c r="AU178" s="238" t="s">
        <v>78</v>
      </c>
      <c r="AV178" s="12" t="s">
        <v>78</v>
      </c>
      <c r="AW178" s="12" t="s">
        <v>31</v>
      </c>
      <c r="AX178" s="12" t="s">
        <v>76</v>
      </c>
      <c r="AY178" s="238" t="s">
        <v>154</v>
      </c>
    </row>
    <row r="179" s="2" customFormat="1" ht="16.5" customHeight="1">
      <c r="A179" s="41"/>
      <c r="B179" s="42"/>
      <c r="C179" s="209" t="s">
        <v>247</v>
      </c>
      <c r="D179" s="209" t="s">
        <v>155</v>
      </c>
      <c r="E179" s="210" t="s">
        <v>1278</v>
      </c>
      <c r="F179" s="211" t="s">
        <v>1279</v>
      </c>
      <c r="G179" s="212" t="s">
        <v>1200</v>
      </c>
      <c r="H179" s="213">
        <v>1</v>
      </c>
      <c r="I179" s="214"/>
      <c r="J179" s="215">
        <f>ROUND(I179*H179,2)</f>
        <v>0</v>
      </c>
      <c r="K179" s="211" t="s">
        <v>322</v>
      </c>
      <c r="L179" s="47"/>
      <c r="M179" s="216" t="s">
        <v>19</v>
      </c>
      <c r="N179" s="217" t="s">
        <v>40</v>
      </c>
      <c r="O179" s="87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0" t="s">
        <v>160</v>
      </c>
      <c r="AT179" s="220" t="s">
        <v>155</v>
      </c>
      <c r="AU179" s="220" t="s">
        <v>78</v>
      </c>
      <c r="AY179" s="20" t="s">
        <v>154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0" t="s">
        <v>76</v>
      </c>
      <c r="BK179" s="221">
        <f>ROUND(I179*H179,2)</f>
        <v>0</v>
      </c>
      <c r="BL179" s="20" t="s">
        <v>160</v>
      </c>
      <c r="BM179" s="220" t="s">
        <v>1417</v>
      </c>
    </row>
    <row r="180" s="2" customFormat="1">
      <c r="A180" s="41"/>
      <c r="B180" s="42"/>
      <c r="C180" s="43"/>
      <c r="D180" s="222" t="s">
        <v>162</v>
      </c>
      <c r="E180" s="43"/>
      <c r="F180" s="223" t="s">
        <v>1281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162</v>
      </c>
      <c r="AU180" s="20" t="s">
        <v>78</v>
      </c>
    </row>
    <row r="181" s="2" customFormat="1" ht="16.5" customHeight="1">
      <c r="A181" s="41"/>
      <c r="B181" s="42"/>
      <c r="C181" s="209" t="s">
        <v>251</v>
      </c>
      <c r="D181" s="209" t="s">
        <v>155</v>
      </c>
      <c r="E181" s="210" t="s">
        <v>1418</v>
      </c>
      <c r="F181" s="211" t="s">
        <v>1419</v>
      </c>
      <c r="G181" s="212" t="s">
        <v>1123</v>
      </c>
      <c r="H181" s="213">
        <v>18.899999999999999</v>
      </c>
      <c r="I181" s="214"/>
      <c r="J181" s="215">
        <f>ROUND(I181*H181,2)</f>
        <v>0</v>
      </c>
      <c r="K181" s="211" t="s">
        <v>1116</v>
      </c>
      <c r="L181" s="47"/>
      <c r="M181" s="216" t="s">
        <v>19</v>
      </c>
      <c r="N181" s="217" t="s">
        <v>40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160</v>
      </c>
      <c r="AT181" s="220" t="s">
        <v>155</v>
      </c>
      <c r="AU181" s="220" t="s">
        <v>78</v>
      </c>
      <c r="AY181" s="20" t="s">
        <v>154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76</v>
      </c>
      <c r="BK181" s="221">
        <f>ROUND(I181*H181,2)</f>
        <v>0</v>
      </c>
      <c r="BL181" s="20" t="s">
        <v>160</v>
      </c>
      <c r="BM181" s="220" t="s">
        <v>1420</v>
      </c>
    </row>
    <row r="182" s="2" customFormat="1">
      <c r="A182" s="41"/>
      <c r="B182" s="42"/>
      <c r="C182" s="43"/>
      <c r="D182" s="222" t="s">
        <v>162</v>
      </c>
      <c r="E182" s="43"/>
      <c r="F182" s="223" t="s">
        <v>1421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162</v>
      </c>
      <c r="AU182" s="20" t="s">
        <v>78</v>
      </c>
    </row>
    <row r="183" s="2" customFormat="1">
      <c r="A183" s="41"/>
      <c r="B183" s="42"/>
      <c r="C183" s="43"/>
      <c r="D183" s="250" t="s">
        <v>1119</v>
      </c>
      <c r="E183" s="43"/>
      <c r="F183" s="251" t="s">
        <v>1422</v>
      </c>
      <c r="G183" s="43"/>
      <c r="H183" s="43"/>
      <c r="I183" s="224"/>
      <c r="J183" s="43"/>
      <c r="K183" s="43"/>
      <c r="L183" s="47"/>
      <c r="M183" s="225"/>
      <c r="N183" s="22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1119</v>
      </c>
      <c r="AU183" s="20" t="s">
        <v>78</v>
      </c>
    </row>
    <row r="184" s="2" customFormat="1" ht="16.5" customHeight="1">
      <c r="A184" s="41"/>
      <c r="B184" s="42"/>
      <c r="C184" s="209" t="s">
        <v>7</v>
      </c>
      <c r="D184" s="209" t="s">
        <v>155</v>
      </c>
      <c r="E184" s="210" t="s">
        <v>1423</v>
      </c>
      <c r="F184" s="211" t="s">
        <v>1424</v>
      </c>
      <c r="G184" s="212" t="s">
        <v>1123</v>
      </c>
      <c r="H184" s="213">
        <v>18.899999999999999</v>
      </c>
      <c r="I184" s="214"/>
      <c r="J184" s="215">
        <f>ROUND(I184*H184,2)</f>
        <v>0</v>
      </c>
      <c r="K184" s="211" t="s">
        <v>1116</v>
      </c>
      <c r="L184" s="47"/>
      <c r="M184" s="216" t="s">
        <v>19</v>
      </c>
      <c r="N184" s="217" t="s">
        <v>40</v>
      </c>
      <c r="O184" s="87"/>
      <c r="P184" s="218">
        <f>O184*H184</f>
        <v>0</v>
      </c>
      <c r="Q184" s="218">
        <v>0.00019000000000000001</v>
      </c>
      <c r="R184" s="218">
        <f>Q184*H184</f>
        <v>0.003591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160</v>
      </c>
      <c r="AT184" s="220" t="s">
        <v>155</v>
      </c>
      <c r="AU184" s="220" t="s">
        <v>78</v>
      </c>
      <c r="AY184" s="20" t="s">
        <v>154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76</v>
      </c>
      <c r="BK184" s="221">
        <f>ROUND(I184*H184,2)</f>
        <v>0</v>
      </c>
      <c r="BL184" s="20" t="s">
        <v>160</v>
      </c>
      <c r="BM184" s="220" t="s">
        <v>1425</v>
      </c>
    </row>
    <row r="185" s="2" customFormat="1">
      <c r="A185" s="41"/>
      <c r="B185" s="42"/>
      <c r="C185" s="43"/>
      <c r="D185" s="222" t="s">
        <v>162</v>
      </c>
      <c r="E185" s="43"/>
      <c r="F185" s="223" t="s">
        <v>1426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162</v>
      </c>
      <c r="AU185" s="20" t="s">
        <v>78</v>
      </c>
    </row>
    <row r="186" s="2" customFormat="1">
      <c r="A186" s="41"/>
      <c r="B186" s="42"/>
      <c r="C186" s="43"/>
      <c r="D186" s="250" t="s">
        <v>1119</v>
      </c>
      <c r="E186" s="43"/>
      <c r="F186" s="251" t="s">
        <v>1427</v>
      </c>
      <c r="G186" s="43"/>
      <c r="H186" s="43"/>
      <c r="I186" s="224"/>
      <c r="J186" s="43"/>
      <c r="K186" s="43"/>
      <c r="L186" s="47"/>
      <c r="M186" s="225"/>
      <c r="N186" s="226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1119</v>
      </c>
      <c r="AU186" s="20" t="s">
        <v>78</v>
      </c>
    </row>
    <row r="187" s="2" customFormat="1" ht="16.5" customHeight="1">
      <c r="A187" s="41"/>
      <c r="B187" s="42"/>
      <c r="C187" s="209" t="s">
        <v>254</v>
      </c>
      <c r="D187" s="209" t="s">
        <v>155</v>
      </c>
      <c r="E187" s="210" t="s">
        <v>1298</v>
      </c>
      <c r="F187" s="211" t="s">
        <v>1299</v>
      </c>
      <c r="G187" s="212" t="s">
        <v>1123</v>
      </c>
      <c r="H187" s="213">
        <v>18.899999999999999</v>
      </c>
      <c r="I187" s="214"/>
      <c r="J187" s="215">
        <f>ROUND(I187*H187,2)</f>
        <v>0</v>
      </c>
      <c r="K187" s="211" t="s">
        <v>1116</v>
      </c>
      <c r="L187" s="47"/>
      <c r="M187" s="216" t="s">
        <v>19</v>
      </c>
      <c r="N187" s="217" t="s">
        <v>40</v>
      </c>
      <c r="O187" s="87"/>
      <c r="P187" s="218">
        <f>O187*H187</f>
        <v>0</v>
      </c>
      <c r="Q187" s="218">
        <v>9.0000000000000006E-05</v>
      </c>
      <c r="R187" s="218">
        <f>Q187*H187</f>
        <v>0.001701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160</v>
      </c>
      <c r="AT187" s="220" t="s">
        <v>155</v>
      </c>
      <c r="AU187" s="220" t="s">
        <v>78</v>
      </c>
      <c r="AY187" s="20" t="s">
        <v>154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76</v>
      </c>
      <c r="BK187" s="221">
        <f>ROUND(I187*H187,2)</f>
        <v>0</v>
      </c>
      <c r="BL187" s="20" t="s">
        <v>160</v>
      </c>
      <c r="BM187" s="220" t="s">
        <v>1428</v>
      </c>
    </row>
    <row r="188" s="2" customFormat="1">
      <c r="A188" s="41"/>
      <c r="B188" s="42"/>
      <c r="C188" s="43"/>
      <c r="D188" s="222" t="s">
        <v>162</v>
      </c>
      <c r="E188" s="43"/>
      <c r="F188" s="223" t="s">
        <v>1301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162</v>
      </c>
      <c r="AU188" s="20" t="s">
        <v>78</v>
      </c>
    </row>
    <row r="189" s="2" customFormat="1">
      <c r="A189" s="41"/>
      <c r="B189" s="42"/>
      <c r="C189" s="43"/>
      <c r="D189" s="250" t="s">
        <v>1119</v>
      </c>
      <c r="E189" s="43"/>
      <c r="F189" s="251" t="s">
        <v>1302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1119</v>
      </c>
      <c r="AU189" s="20" t="s">
        <v>78</v>
      </c>
    </row>
    <row r="190" s="11" customFormat="1" ht="22.8" customHeight="1">
      <c r="A190" s="11"/>
      <c r="B190" s="195"/>
      <c r="C190" s="196"/>
      <c r="D190" s="197" t="s">
        <v>68</v>
      </c>
      <c r="E190" s="248" t="s">
        <v>1334</v>
      </c>
      <c r="F190" s="248" t="s">
        <v>1335</v>
      </c>
      <c r="G190" s="196"/>
      <c r="H190" s="196"/>
      <c r="I190" s="199"/>
      <c r="J190" s="249">
        <f>BK190</f>
        <v>0</v>
      </c>
      <c r="K190" s="196"/>
      <c r="L190" s="201"/>
      <c r="M190" s="202"/>
      <c r="N190" s="203"/>
      <c r="O190" s="203"/>
      <c r="P190" s="204">
        <f>SUM(P191:P193)</f>
        <v>0</v>
      </c>
      <c r="Q190" s="203"/>
      <c r="R190" s="204">
        <f>SUM(R191:R193)</f>
        <v>0</v>
      </c>
      <c r="S190" s="203"/>
      <c r="T190" s="205">
        <f>SUM(T191:T193)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6" t="s">
        <v>76</v>
      </c>
      <c r="AT190" s="207" t="s">
        <v>68</v>
      </c>
      <c r="AU190" s="207" t="s">
        <v>76</v>
      </c>
      <c r="AY190" s="206" t="s">
        <v>154</v>
      </c>
      <c r="BK190" s="208">
        <f>SUM(BK191:BK193)</f>
        <v>0</v>
      </c>
    </row>
    <row r="191" s="2" customFormat="1" ht="16.5" customHeight="1">
      <c r="A191" s="41"/>
      <c r="B191" s="42"/>
      <c r="C191" s="209" t="s">
        <v>291</v>
      </c>
      <c r="D191" s="209" t="s">
        <v>155</v>
      </c>
      <c r="E191" s="210" t="s">
        <v>1336</v>
      </c>
      <c r="F191" s="211" t="s">
        <v>1337</v>
      </c>
      <c r="G191" s="212" t="s">
        <v>1175</v>
      </c>
      <c r="H191" s="213">
        <v>3.9089999999999998</v>
      </c>
      <c r="I191" s="214"/>
      <c r="J191" s="215">
        <f>ROUND(I191*H191,2)</f>
        <v>0</v>
      </c>
      <c r="K191" s="211" t="s">
        <v>1116</v>
      </c>
      <c r="L191" s="47"/>
      <c r="M191" s="216" t="s">
        <v>19</v>
      </c>
      <c r="N191" s="217" t="s">
        <v>40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160</v>
      </c>
      <c r="AT191" s="220" t="s">
        <v>155</v>
      </c>
      <c r="AU191" s="220" t="s">
        <v>78</v>
      </c>
      <c r="AY191" s="20" t="s">
        <v>154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76</v>
      </c>
      <c r="BK191" s="221">
        <f>ROUND(I191*H191,2)</f>
        <v>0</v>
      </c>
      <c r="BL191" s="20" t="s">
        <v>160</v>
      </c>
      <c r="BM191" s="220" t="s">
        <v>1429</v>
      </c>
    </row>
    <row r="192" s="2" customFormat="1">
      <c r="A192" s="41"/>
      <c r="B192" s="42"/>
      <c r="C192" s="43"/>
      <c r="D192" s="222" t="s">
        <v>162</v>
      </c>
      <c r="E192" s="43"/>
      <c r="F192" s="223" t="s">
        <v>1339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162</v>
      </c>
      <c r="AU192" s="20" t="s">
        <v>78</v>
      </c>
    </row>
    <row r="193" s="2" customFormat="1">
      <c r="A193" s="41"/>
      <c r="B193" s="42"/>
      <c r="C193" s="43"/>
      <c r="D193" s="250" t="s">
        <v>1119</v>
      </c>
      <c r="E193" s="43"/>
      <c r="F193" s="251" t="s">
        <v>1340</v>
      </c>
      <c r="G193" s="43"/>
      <c r="H193" s="43"/>
      <c r="I193" s="224"/>
      <c r="J193" s="43"/>
      <c r="K193" s="43"/>
      <c r="L193" s="47"/>
      <c r="M193" s="225"/>
      <c r="N193" s="226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1119</v>
      </c>
      <c r="AU193" s="20" t="s">
        <v>78</v>
      </c>
    </row>
    <row r="194" s="11" customFormat="1" ht="22.8" customHeight="1">
      <c r="A194" s="11"/>
      <c r="B194" s="195"/>
      <c r="C194" s="196"/>
      <c r="D194" s="197" t="s">
        <v>68</v>
      </c>
      <c r="E194" s="248" t="s">
        <v>1430</v>
      </c>
      <c r="F194" s="248" t="s">
        <v>1431</v>
      </c>
      <c r="G194" s="196"/>
      <c r="H194" s="196"/>
      <c r="I194" s="199"/>
      <c r="J194" s="249">
        <f>BK194</f>
        <v>0</v>
      </c>
      <c r="K194" s="196"/>
      <c r="L194" s="201"/>
      <c r="M194" s="202"/>
      <c r="N194" s="203"/>
      <c r="O194" s="203"/>
      <c r="P194" s="204">
        <f>SUM(P195:P197)</f>
        <v>0</v>
      </c>
      <c r="Q194" s="203"/>
      <c r="R194" s="204">
        <f>SUM(R195:R197)</f>
        <v>0.00018900000000000001</v>
      </c>
      <c r="S194" s="203"/>
      <c r="T194" s="205">
        <f>SUM(T195:T197)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6" t="s">
        <v>78</v>
      </c>
      <c r="AT194" s="207" t="s">
        <v>68</v>
      </c>
      <c r="AU194" s="207" t="s">
        <v>76</v>
      </c>
      <c r="AY194" s="206" t="s">
        <v>154</v>
      </c>
      <c r="BK194" s="208">
        <f>SUM(BK195:BK197)</f>
        <v>0</v>
      </c>
    </row>
    <row r="195" s="2" customFormat="1" ht="16.5" customHeight="1">
      <c r="A195" s="41"/>
      <c r="B195" s="42"/>
      <c r="C195" s="209" t="s">
        <v>296</v>
      </c>
      <c r="D195" s="209" t="s">
        <v>155</v>
      </c>
      <c r="E195" s="210" t="s">
        <v>1432</v>
      </c>
      <c r="F195" s="211" t="s">
        <v>1433</v>
      </c>
      <c r="G195" s="212" t="s">
        <v>1123</v>
      </c>
      <c r="H195" s="213">
        <v>18.899999999999999</v>
      </c>
      <c r="I195" s="214"/>
      <c r="J195" s="215">
        <f>ROUND(I195*H195,2)</f>
        <v>0</v>
      </c>
      <c r="K195" s="211" t="s">
        <v>1116</v>
      </c>
      <c r="L195" s="47"/>
      <c r="M195" s="216" t="s">
        <v>19</v>
      </c>
      <c r="N195" s="217" t="s">
        <v>40</v>
      </c>
      <c r="O195" s="87"/>
      <c r="P195" s="218">
        <f>O195*H195</f>
        <v>0</v>
      </c>
      <c r="Q195" s="218">
        <v>1.0000000000000001E-05</v>
      </c>
      <c r="R195" s="218">
        <f>Q195*H195</f>
        <v>0.00018900000000000001</v>
      </c>
      <c r="S195" s="218">
        <v>0</v>
      </c>
      <c r="T195" s="219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0" t="s">
        <v>223</v>
      </c>
      <c r="AT195" s="220" t="s">
        <v>155</v>
      </c>
      <c r="AU195" s="220" t="s">
        <v>78</v>
      </c>
      <c r="AY195" s="20" t="s">
        <v>154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20" t="s">
        <v>76</v>
      </c>
      <c r="BK195" s="221">
        <f>ROUND(I195*H195,2)</f>
        <v>0</v>
      </c>
      <c r="BL195" s="20" t="s">
        <v>223</v>
      </c>
      <c r="BM195" s="220" t="s">
        <v>1434</v>
      </c>
    </row>
    <row r="196" s="2" customFormat="1">
      <c r="A196" s="41"/>
      <c r="B196" s="42"/>
      <c r="C196" s="43"/>
      <c r="D196" s="222" t="s">
        <v>162</v>
      </c>
      <c r="E196" s="43"/>
      <c r="F196" s="223" t="s">
        <v>1435</v>
      </c>
      <c r="G196" s="43"/>
      <c r="H196" s="43"/>
      <c r="I196" s="224"/>
      <c r="J196" s="43"/>
      <c r="K196" s="43"/>
      <c r="L196" s="47"/>
      <c r="M196" s="225"/>
      <c r="N196" s="226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162</v>
      </c>
      <c r="AU196" s="20" t="s">
        <v>78</v>
      </c>
    </row>
    <row r="197" s="2" customFormat="1">
      <c r="A197" s="41"/>
      <c r="B197" s="42"/>
      <c r="C197" s="43"/>
      <c r="D197" s="250" t="s">
        <v>1119</v>
      </c>
      <c r="E197" s="43"/>
      <c r="F197" s="251" t="s">
        <v>1436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1119</v>
      </c>
      <c r="AU197" s="20" t="s">
        <v>78</v>
      </c>
    </row>
    <row r="198" s="11" customFormat="1" ht="22.8" customHeight="1">
      <c r="A198" s="11"/>
      <c r="B198" s="195"/>
      <c r="C198" s="196"/>
      <c r="D198" s="197" t="s">
        <v>68</v>
      </c>
      <c r="E198" s="248" t="s">
        <v>1437</v>
      </c>
      <c r="F198" s="248" t="s">
        <v>1438</v>
      </c>
      <c r="G198" s="196"/>
      <c r="H198" s="196"/>
      <c r="I198" s="199"/>
      <c r="J198" s="249">
        <f>BK198</f>
        <v>0</v>
      </c>
      <c r="K198" s="196"/>
      <c r="L198" s="201"/>
      <c r="M198" s="202"/>
      <c r="N198" s="203"/>
      <c r="O198" s="203"/>
      <c r="P198" s="204">
        <f>SUM(P199:P201)</f>
        <v>0</v>
      </c>
      <c r="Q198" s="203"/>
      <c r="R198" s="204">
        <f>SUM(R199:R201)</f>
        <v>0.032980000000000002</v>
      </c>
      <c r="S198" s="203"/>
      <c r="T198" s="205">
        <f>SUM(T199:T201)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06" t="s">
        <v>78</v>
      </c>
      <c r="AT198" s="207" t="s">
        <v>68</v>
      </c>
      <c r="AU198" s="207" t="s">
        <v>76</v>
      </c>
      <c r="AY198" s="206" t="s">
        <v>154</v>
      </c>
      <c r="BK198" s="208">
        <f>SUM(BK199:BK201)</f>
        <v>0</v>
      </c>
    </row>
    <row r="199" s="2" customFormat="1" ht="16.5" customHeight="1">
      <c r="A199" s="41"/>
      <c r="B199" s="42"/>
      <c r="C199" s="209" t="s">
        <v>271</v>
      </c>
      <c r="D199" s="209" t="s">
        <v>155</v>
      </c>
      <c r="E199" s="210" t="s">
        <v>1439</v>
      </c>
      <c r="F199" s="211" t="s">
        <v>1440</v>
      </c>
      <c r="G199" s="212" t="s">
        <v>1441</v>
      </c>
      <c r="H199" s="213">
        <v>1</v>
      </c>
      <c r="I199" s="214"/>
      <c r="J199" s="215">
        <f>ROUND(I199*H199,2)</f>
        <v>0</v>
      </c>
      <c r="K199" s="211" t="s">
        <v>322</v>
      </c>
      <c r="L199" s="47"/>
      <c r="M199" s="216" t="s">
        <v>19</v>
      </c>
      <c r="N199" s="217" t="s">
        <v>40</v>
      </c>
      <c r="O199" s="87"/>
      <c r="P199" s="218">
        <f>O199*H199</f>
        <v>0</v>
      </c>
      <c r="Q199" s="218">
        <v>0.032980000000000002</v>
      </c>
      <c r="R199" s="218">
        <f>Q199*H199</f>
        <v>0.032980000000000002</v>
      </c>
      <c r="S199" s="218">
        <v>0</v>
      </c>
      <c r="T199" s="21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0" t="s">
        <v>223</v>
      </c>
      <c r="AT199" s="220" t="s">
        <v>155</v>
      </c>
      <c r="AU199" s="220" t="s">
        <v>78</v>
      </c>
      <c r="AY199" s="20" t="s">
        <v>154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20" t="s">
        <v>76</v>
      </c>
      <c r="BK199" s="221">
        <f>ROUND(I199*H199,2)</f>
        <v>0</v>
      </c>
      <c r="BL199" s="20" t="s">
        <v>223</v>
      </c>
      <c r="BM199" s="220" t="s">
        <v>1442</v>
      </c>
    </row>
    <row r="200" s="2" customFormat="1">
      <c r="A200" s="41"/>
      <c r="B200" s="42"/>
      <c r="C200" s="43"/>
      <c r="D200" s="222" t="s">
        <v>162</v>
      </c>
      <c r="E200" s="43"/>
      <c r="F200" s="223" t="s">
        <v>1440</v>
      </c>
      <c r="G200" s="43"/>
      <c r="H200" s="43"/>
      <c r="I200" s="224"/>
      <c r="J200" s="43"/>
      <c r="K200" s="43"/>
      <c r="L200" s="47"/>
      <c r="M200" s="225"/>
      <c r="N200" s="226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162</v>
      </c>
      <c r="AU200" s="20" t="s">
        <v>78</v>
      </c>
    </row>
    <row r="201" s="2" customFormat="1">
      <c r="A201" s="41"/>
      <c r="B201" s="42"/>
      <c r="C201" s="43"/>
      <c r="D201" s="222" t="s">
        <v>217</v>
      </c>
      <c r="E201" s="43"/>
      <c r="F201" s="227" t="s">
        <v>1443</v>
      </c>
      <c r="G201" s="43"/>
      <c r="H201" s="43"/>
      <c r="I201" s="224"/>
      <c r="J201" s="43"/>
      <c r="K201" s="43"/>
      <c r="L201" s="47"/>
      <c r="M201" s="225"/>
      <c r="N201" s="226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217</v>
      </c>
      <c r="AU201" s="20" t="s">
        <v>78</v>
      </c>
    </row>
    <row r="202" s="11" customFormat="1" ht="25.92" customHeight="1">
      <c r="A202" s="11"/>
      <c r="B202" s="195"/>
      <c r="C202" s="196"/>
      <c r="D202" s="197" t="s">
        <v>68</v>
      </c>
      <c r="E202" s="198" t="s">
        <v>170</v>
      </c>
      <c r="F202" s="198" t="s">
        <v>1341</v>
      </c>
      <c r="G202" s="196"/>
      <c r="H202" s="196"/>
      <c r="I202" s="199"/>
      <c r="J202" s="200">
        <f>BK202</f>
        <v>0</v>
      </c>
      <c r="K202" s="196"/>
      <c r="L202" s="201"/>
      <c r="M202" s="202"/>
      <c r="N202" s="203"/>
      <c r="O202" s="203"/>
      <c r="P202" s="204">
        <f>P203+P227</f>
        <v>0</v>
      </c>
      <c r="Q202" s="203"/>
      <c r="R202" s="204">
        <f>R203+R227</f>
        <v>3.8060505999999998</v>
      </c>
      <c r="S202" s="203"/>
      <c r="T202" s="205">
        <f>T203+T227</f>
        <v>0</v>
      </c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R202" s="206" t="s">
        <v>112</v>
      </c>
      <c r="AT202" s="207" t="s">
        <v>68</v>
      </c>
      <c r="AU202" s="207" t="s">
        <v>69</v>
      </c>
      <c r="AY202" s="206" t="s">
        <v>154</v>
      </c>
      <c r="BK202" s="208">
        <f>BK203+BK227</f>
        <v>0</v>
      </c>
    </row>
    <row r="203" s="11" customFormat="1" ht="22.8" customHeight="1">
      <c r="A203" s="11"/>
      <c r="B203" s="195"/>
      <c r="C203" s="196"/>
      <c r="D203" s="197" t="s">
        <v>68</v>
      </c>
      <c r="E203" s="248" t="s">
        <v>1444</v>
      </c>
      <c r="F203" s="248" t="s">
        <v>1445</v>
      </c>
      <c r="G203" s="196"/>
      <c r="H203" s="196"/>
      <c r="I203" s="199"/>
      <c r="J203" s="249">
        <f>BK203</f>
        <v>0</v>
      </c>
      <c r="K203" s="196"/>
      <c r="L203" s="201"/>
      <c r="M203" s="202"/>
      <c r="N203" s="203"/>
      <c r="O203" s="203"/>
      <c r="P203" s="204">
        <f>SUM(P204:P226)</f>
        <v>0</v>
      </c>
      <c r="Q203" s="203"/>
      <c r="R203" s="204">
        <f>SUM(R204:R226)</f>
        <v>0.038436600000000001</v>
      </c>
      <c r="S203" s="203"/>
      <c r="T203" s="205">
        <f>SUM(T204:T226)</f>
        <v>0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06" t="s">
        <v>112</v>
      </c>
      <c r="AT203" s="207" t="s">
        <v>68</v>
      </c>
      <c r="AU203" s="207" t="s">
        <v>76</v>
      </c>
      <c r="AY203" s="206" t="s">
        <v>154</v>
      </c>
      <c r="BK203" s="208">
        <f>SUM(BK204:BK226)</f>
        <v>0</v>
      </c>
    </row>
    <row r="204" s="2" customFormat="1" ht="16.5" customHeight="1">
      <c r="A204" s="41"/>
      <c r="B204" s="42"/>
      <c r="C204" s="209" t="s">
        <v>276</v>
      </c>
      <c r="D204" s="209" t="s">
        <v>155</v>
      </c>
      <c r="E204" s="210" t="s">
        <v>1446</v>
      </c>
      <c r="F204" s="211" t="s">
        <v>1447</v>
      </c>
      <c r="G204" s="212" t="s">
        <v>1259</v>
      </c>
      <c r="H204" s="213">
        <v>6</v>
      </c>
      <c r="I204" s="214"/>
      <c r="J204" s="215">
        <f>ROUND(I204*H204,2)</f>
        <v>0</v>
      </c>
      <c r="K204" s="211" t="s">
        <v>1116</v>
      </c>
      <c r="L204" s="47"/>
      <c r="M204" s="216" t="s">
        <v>19</v>
      </c>
      <c r="N204" s="217" t="s">
        <v>40</v>
      </c>
      <c r="O204" s="87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0" t="s">
        <v>1346</v>
      </c>
      <c r="AT204" s="220" t="s">
        <v>155</v>
      </c>
      <c r="AU204" s="220" t="s">
        <v>78</v>
      </c>
      <c r="AY204" s="20" t="s">
        <v>154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20" t="s">
        <v>76</v>
      </c>
      <c r="BK204" s="221">
        <f>ROUND(I204*H204,2)</f>
        <v>0</v>
      </c>
      <c r="BL204" s="20" t="s">
        <v>1346</v>
      </c>
      <c r="BM204" s="220" t="s">
        <v>1448</v>
      </c>
    </row>
    <row r="205" s="2" customFormat="1">
      <c r="A205" s="41"/>
      <c r="B205" s="42"/>
      <c r="C205" s="43"/>
      <c r="D205" s="222" t="s">
        <v>162</v>
      </c>
      <c r="E205" s="43"/>
      <c r="F205" s="223" t="s">
        <v>1449</v>
      </c>
      <c r="G205" s="43"/>
      <c r="H205" s="43"/>
      <c r="I205" s="224"/>
      <c r="J205" s="43"/>
      <c r="K205" s="43"/>
      <c r="L205" s="47"/>
      <c r="M205" s="225"/>
      <c r="N205" s="226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162</v>
      </c>
      <c r="AU205" s="20" t="s">
        <v>78</v>
      </c>
    </row>
    <row r="206" s="2" customFormat="1">
      <c r="A206" s="41"/>
      <c r="B206" s="42"/>
      <c r="C206" s="43"/>
      <c r="D206" s="250" t="s">
        <v>1119</v>
      </c>
      <c r="E206" s="43"/>
      <c r="F206" s="251" t="s">
        <v>1450</v>
      </c>
      <c r="G206" s="43"/>
      <c r="H206" s="43"/>
      <c r="I206" s="224"/>
      <c r="J206" s="43"/>
      <c r="K206" s="43"/>
      <c r="L206" s="47"/>
      <c r="M206" s="225"/>
      <c r="N206" s="22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1119</v>
      </c>
      <c r="AU206" s="20" t="s">
        <v>78</v>
      </c>
    </row>
    <row r="207" s="2" customFormat="1" ht="16.5" customHeight="1">
      <c r="A207" s="41"/>
      <c r="B207" s="42"/>
      <c r="C207" s="209" t="s">
        <v>281</v>
      </c>
      <c r="D207" s="209" t="s">
        <v>155</v>
      </c>
      <c r="E207" s="210" t="s">
        <v>1451</v>
      </c>
      <c r="F207" s="211" t="s">
        <v>1452</v>
      </c>
      <c r="G207" s="212" t="s">
        <v>1259</v>
      </c>
      <c r="H207" s="213">
        <v>1</v>
      </c>
      <c r="I207" s="214"/>
      <c r="J207" s="215">
        <f>ROUND(I207*H207,2)</f>
        <v>0</v>
      </c>
      <c r="K207" s="211" t="s">
        <v>1116</v>
      </c>
      <c r="L207" s="47"/>
      <c r="M207" s="216" t="s">
        <v>19</v>
      </c>
      <c r="N207" s="217" t="s">
        <v>40</v>
      </c>
      <c r="O207" s="87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0" t="s">
        <v>1346</v>
      </c>
      <c r="AT207" s="220" t="s">
        <v>155</v>
      </c>
      <c r="AU207" s="220" t="s">
        <v>78</v>
      </c>
      <c r="AY207" s="20" t="s">
        <v>154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20" t="s">
        <v>76</v>
      </c>
      <c r="BK207" s="221">
        <f>ROUND(I207*H207,2)</f>
        <v>0</v>
      </c>
      <c r="BL207" s="20" t="s">
        <v>1346</v>
      </c>
      <c r="BM207" s="220" t="s">
        <v>1453</v>
      </c>
    </row>
    <row r="208" s="2" customFormat="1">
      <c r="A208" s="41"/>
      <c r="B208" s="42"/>
      <c r="C208" s="43"/>
      <c r="D208" s="222" t="s">
        <v>162</v>
      </c>
      <c r="E208" s="43"/>
      <c r="F208" s="223" t="s">
        <v>1454</v>
      </c>
      <c r="G208" s="43"/>
      <c r="H208" s="43"/>
      <c r="I208" s="224"/>
      <c r="J208" s="43"/>
      <c r="K208" s="43"/>
      <c r="L208" s="47"/>
      <c r="M208" s="225"/>
      <c r="N208" s="226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162</v>
      </c>
      <c r="AU208" s="20" t="s">
        <v>78</v>
      </c>
    </row>
    <row r="209" s="2" customFormat="1">
      <c r="A209" s="41"/>
      <c r="B209" s="42"/>
      <c r="C209" s="43"/>
      <c r="D209" s="250" t="s">
        <v>1119</v>
      </c>
      <c r="E209" s="43"/>
      <c r="F209" s="251" t="s">
        <v>1455</v>
      </c>
      <c r="G209" s="43"/>
      <c r="H209" s="43"/>
      <c r="I209" s="224"/>
      <c r="J209" s="43"/>
      <c r="K209" s="43"/>
      <c r="L209" s="47"/>
      <c r="M209" s="225"/>
      <c r="N209" s="22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1119</v>
      </c>
      <c r="AU209" s="20" t="s">
        <v>78</v>
      </c>
    </row>
    <row r="210" s="2" customFormat="1" ht="16.5" customHeight="1">
      <c r="A210" s="41"/>
      <c r="B210" s="42"/>
      <c r="C210" s="255" t="s">
        <v>256</v>
      </c>
      <c r="D210" s="255" t="s">
        <v>170</v>
      </c>
      <c r="E210" s="256" t="s">
        <v>1456</v>
      </c>
      <c r="F210" s="257" t="s">
        <v>1457</v>
      </c>
      <c r="G210" s="258" t="s">
        <v>1259</v>
      </c>
      <c r="H210" s="259">
        <v>1</v>
      </c>
      <c r="I210" s="260"/>
      <c r="J210" s="261">
        <f>ROUND(I210*H210,2)</f>
        <v>0</v>
      </c>
      <c r="K210" s="257" t="s">
        <v>1116</v>
      </c>
      <c r="L210" s="262"/>
      <c r="M210" s="263" t="s">
        <v>19</v>
      </c>
      <c r="N210" s="264" t="s">
        <v>40</v>
      </c>
      <c r="O210" s="87"/>
      <c r="P210" s="218">
        <f>O210*H210</f>
        <v>0</v>
      </c>
      <c r="Q210" s="218">
        <v>0.00040000000000000002</v>
      </c>
      <c r="R210" s="218">
        <f>Q210*H210</f>
        <v>0.00040000000000000002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1458</v>
      </c>
      <c r="AT210" s="220" t="s">
        <v>170</v>
      </c>
      <c r="AU210" s="220" t="s">
        <v>78</v>
      </c>
      <c r="AY210" s="20" t="s">
        <v>154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76</v>
      </c>
      <c r="BK210" s="221">
        <f>ROUND(I210*H210,2)</f>
        <v>0</v>
      </c>
      <c r="BL210" s="20" t="s">
        <v>1346</v>
      </c>
      <c r="BM210" s="220" t="s">
        <v>1459</v>
      </c>
    </row>
    <row r="211" s="2" customFormat="1">
      <c r="A211" s="41"/>
      <c r="B211" s="42"/>
      <c r="C211" s="43"/>
      <c r="D211" s="222" t="s">
        <v>162</v>
      </c>
      <c r="E211" s="43"/>
      <c r="F211" s="223" t="s">
        <v>1457</v>
      </c>
      <c r="G211" s="43"/>
      <c r="H211" s="43"/>
      <c r="I211" s="224"/>
      <c r="J211" s="43"/>
      <c r="K211" s="43"/>
      <c r="L211" s="47"/>
      <c r="M211" s="225"/>
      <c r="N211" s="22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162</v>
      </c>
      <c r="AU211" s="20" t="s">
        <v>78</v>
      </c>
    </row>
    <row r="212" s="2" customFormat="1" ht="21.75" customHeight="1">
      <c r="A212" s="41"/>
      <c r="B212" s="42"/>
      <c r="C212" s="209" t="s">
        <v>261</v>
      </c>
      <c r="D212" s="209" t="s">
        <v>155</v>
      </c>
      <c r="E212" s="210" t="s">
        <v>1460</v>
      </c>
      <c r="F212" s="211" t="s">
        <v>1461</v>
      </c>
      <c r="G212" s="212" t="s">
        <v>1123</v>
      </c>
      <c r="H212" s="213">
        <v>26.899999999999999</v>
      </c>
      <c r="I212" s="214"/>
      <c r="J212" s="215">
        <f>ROUND(I212*H212,2)</f>
        <v>0</v>
      </c>
      <c r="K212" s="211" t="s">
        <v>1116</v>
      </c>
      <c r="L212" s="47"/>
      <c r="M212" s="216" t="s">
        <v>19</v>
      </c>
      <c r="N212" s="217" t="s">
        <v>40</v>
      </c>
      <c r="O212" s="87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0" t="s">
        <v>1346</v>
      </c>
      <c r="AT212" s="220" t="s">
        <v>155</v>
      </c>
      <c r="AU212" s="220" t="s">
        <v>78</v>
      </c>
      <c r="AY212" s="20" t="s">
        <v>154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20" t="s">
        <v>76</v>
      </c>
      <c r="BK212" s="221">
        <f>ROUND(I212*H212,2)</f>
        <v>0</v>
      </c>
      <c r="BL212" s="20" t="s">
        <v>1346</v>
      </c>
      <c r="BM212" s="220" t="s">
        <v>1462</v>
      </c>
    </row>
    <row r="213" s="2" customFormat="1">
      <c r="A213" s="41"/>
      <c r="B213" s="42"/>
      <c r="C213" s="43"/>
      <c r="D213" s="222" t="s">
        <v>162</v>
      </c>
      <c r="E213" s="43"/>
      <c r="F213" s="223" t="s">
        <v>1463</v>
      </c>
      <c r="G213" s="43"/>
      <c r="H213" s="43"/>
      <c r="I213" s="224"/>
      <c r="J213" s="43"/>
      <c r="K213" s="43"/>
      <c r="L213" s="47"/>
      <c r="M213" s="225"/>
      <c r="N213" s="22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162</v>
      </c>
      <c r="AU213" s="20" t="s">
        <v>78</v>
      </c>
    </row>
    <row r="214" s="2" customFormat="1">
      <c r="A214" s="41"/>
      <c r="B214" s="42"/>
      <c r="C214" s="43"/>
      <c r="D214" s="250" t="s">
        <v>1119</v>
      </c>
      <c r="E214" s="43"/>
      <c r="F214" s="251" t="s">
        <v>1464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1119</v>
      </c>
      <c r="AU214" s="20" t="s">
        <v>78</v>
      </c>
    </row>
    <row r="215" s="2" customFormat="1" ht="16.5" customHeight="1">
      <c r="A215" s="41"/>
      <c r="B215" s="42"/>
      <c r="C215" s="255" t="s">
        <v>266</v>
      </c>
      <c r="D215" s="255" t="s">
        <v>170</v>
      </c>
      <c r="E215" s="256" t="s">
        <v>1465</v>
      </c>
      <c r="F215" s="257" t="s">
        <v>1466</v>
      </c>
      <c r="G215" s="258" t="s">
        <v>1190</v>
      </c>
      <c r="H215" s="259">
        <v>26.899999999999999</v>
      </c>
      <c r="I215" s="260"/>
      <c r="J215" s="261">
        <f>ROUND(I215*H215,2)</f>
        <v>0</v>
      </c>
      <c r="K215" s="257" t="s">
        <v>1116</v>
      </c>
      <c r="L215" s="262"/>
      <c r="M215" s="263" t="s">
        <v>19</v>
      </c>
      <c r="N215" s="264" t="s">
        <v>40</v>
      </c>
      <c r="O215" s="87"/>
      <c r="P215" s="218">
        <f>O215*H215</f>
        <v>0</v>
      </c>
      <c r="Q215" s="218">
        <v>0.001</v>
      </c>
      <c r="R215" s="218">
        <f>Q215*H215</f>
        <v>0.0269</v>
      </c>
      <c r="S215" s="218">
        <v>0</v>
      </c>
      <c r="T215" s="21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0" t="s">
        <v>1467</v>
      </c>
      <c r="AT215" s="220" t="s">
        <v>170</v>
      </c>
      <c r="AU215" s="220" t="s">
        <v>78</v>
      </c>
      <c r="AY215" s="20" t="s">
        <v>154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20" t="s">
        <v>76</v>
      </c>
      <c r="BK215" s="221">
        <f>ROUND(I215*H215,2)</f>
        <v>0</v>
      </c>
      <c r="BL215" s="20" t="s">
        <v>1467</v>
      </c>
      <c r="BM215" s="220" t="s">
        <v>1468</v>
      </c>
    </row>
    <row r="216" s="2" customFormat="1">
      <c r="A216" s="41"/>
      <c r="B216" s="42"/>
      <c r="C216" s="43"/>
      <c r="D216" s="222" t="s">
        <v>162</v>
      </c>
      <c r="E216" s="43"/>
      <c r="F216" s="223" t="s">
        <v>1466</v>
      </c>
      <c r="G216" s="43"/>
      <c r="H216" s="43"/>
      <c r="I216" s="224"/>
      <c r="J216" s="43"/>
      <c r="K216" s="43"/>
      <c r="L216" s="47"/>
      <c r="M216" s="225"/>
      <c r="N216" s="22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162</v>
      </c>
      <c r="AU216" s="20" t="s">
        <v>78</v>
      </c>
    </row>
    <row r="217" s="2" customFormat="1" ht="24.15" customHeight="1">
      <c r="A217" s="41"/>
      <c r="B217" s="42"/>
      <c r="C217" s="209" t="s">
        <v>319</v>
      </c>
      <c r="D217" s="209" t="s">
        <v>155</v>
      </c>
      <c r="E217" s="210" t="s">
        <v>1469</v>
      </c>
      <c r="F217" s="211" t="s">
        <v>1470</v>
      </c>
      <c r="G217" s="212" t="s">
        <v>1123</v>
      </c>
      <c r="H217" s="213">
        <v>26.899999999999999</v>
      </c>
      <c r="I217" s="214"/>
      <c r="J217" s="215">
        <f>ROUND(I217*H217,2)</f>
        <v>0</v>
      </c>
      <c r="K217" s="211" t="s">
        <v>1116</v>
      </c>
      <c r="L217" s="47"/>
      <c r="M217" s="216" t="s">
        <v>19</v>
      </c>
      <c r="N217" s="217" t="s">
        <v>40</v>
      </c>
      <c r="O217" s="87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0" t="s">
        <v>1346</v>
      </c>
      <c r="AT217" s="220" t="s">
        <v>155</v>
      </c>
      <c r="AU217" s="220" t="s">
        <v>78</v>
      </c>
      <c r="AY217" s="20" t="s">
        <v>154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20" t="s">
        <v>76</v>
      </c>
      <c r="BK217" s="221">
        <f>ROUND(I217*H217,2)</f>
        <v>0</v>
      </c>
      <c r="BL217" s="20" t="s">
        <v>1346</v>
      </c>
      <c r="BM217" s="220" t="s">
        <v>1471</v>
      </c>
    </row>
    <row r="218" s="2" customFormat="1">
      <c r="A218" s="41"/>
      <c r="B218" s="42"/>
      <c r="C218" s="43"/>
      <c r="D218" s="222" t="s">
        <v>162</v>
      </c>
      <c r="E218" s="43"/>
      <c r="F218" s="223" t="s">
        <v>1472</v>
      </c>
      <c r="G218" s="43"/>
      <c r="H218" s="43"/>
      <c r="I218" s="224"/>
      <c r="J218" s="43"/>
      <c r="K218" s="43"/>
      <c r="L218" s="47"/>
      <c r="M218" s="225"/>
      <c r="N218" s="226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162</v>
      </c>
      <c r="AU218" s="20" t="s">
        <v>78</v>
      </c>
    </row>
    <row r="219" s="2" customFormat="1">
      <c r="A219" s="41"/>
      <c r="B219" s="42"/>
      <c r="C219" s="43"/>
      <c r="D219" s="250" t="s">
        <v>1119</v>
      </c>
      <c r="E219" s="43"/>
      <c r="F219" s="251" t="s">
        <v>1473</v>
      </c>
      <c r="G219" s="43"/>
      <c r="H219" s="43"/>
      <c r="I219" s="224"/>
      <c r="J219" s="43"/>
      <c r="K219" s="43"/>
      <c r="L219" s="47"/>
      <c r="M219" s="225"/>
      <c r="N219" s="226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1119</v>
      </c>
      <c r="AU219" s="20" t="s">
        <v>78</v>
      </c>
    </row>
    <row r="220" s="2" customFormat="1" ht="16.5" customHeight="1">
      <c r="A220" s="41"/>
      <c r="B220" s="42"/>
      <c r="C220" s="255" t="s">
        <v>333</v>
      </c>
      <c r="D220" s="255" t="s">
        <v>170</v>
      </c>
      <c r="E220" s="256" t="s">
        <v>1474</v>
      </c>
      <c r="F220" s="257" t="s">
        <v>1475</v>
      </c>
      <c r="G220" s="258" t="s">
        <v>1123</v>
      </c>
      <c r="H220" s="259">
        <v>30.934999999999999</v>
      </c>
      <c r="I220" s="260"/>
      <c r="J220" s="261">
        <f>ROUND(I220*H220,2)</f>
        <v>0</v>
      </c>
      <c r="K220" s="257" t="s">
        <v>1116</v>
      </c>
      <c r="L220" s="262"/>
      <c r="M220" s="263" t="s">
        <v>19</v>
      </c>
      <c r="N220" s="264" t="s">
        <v>40</v>
      </c>
      <c r="O220" s="87"/>
      <c r="P220" s="218">
        <f>O220*H220</f>
        <v>0</v>
      </c>
      <c r="Q220" s="218">
        <v>0.00017000000000000001</v>
      </c>
      <c r="R220" s="218">
        <f>Q220*H220</f>
        <v>0.0052589500000000001</v>
      </c>
      <c r="S220" s="218">
        <v>0</v>
      </c>
      <c r="T220" s="21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0" t="s">
        <v>1467</v>
      </c>
      <c r="AT220" s="220" t="s">
        <v>170</v>
      </c>
      <c r="AU220" s="220" t="s">
        <v>78</v>
      </c>
      <c r="AY220" s="20" t="s">
        <v>154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20" t="s">
        <v>76</v>
      </c>
      <c r="BK220" s="221">
        <f>ROUND(I220*H220,2)</f>
        <v>0</v>
      </c>
      <c r="BL220" s="20" t="s">
        <v>1467</v>
      </c>
      <c r="BM220" s="220" t="s">
        <v>1476</v>
      </c>
    </row>
    <row r="221" s="2" customFormat="1">
      <c r="A221" s="41"/>
      <c r="B221" s="42"/>
      <c r="C221" s="43"/>
      <c r="D221" s="222" t="s">
        <v>162</v>
      </c>
      <c r="E221" s="43"/>
      <c r="F221" s="223" t="s">
        <v>1475</v>
      </c>
      <c r="G221" s="43"/>
      <c r="H221" s="43"/>
      <c r="I221" s="224"/>
      <c r="J221" s="43"/>
      <c r="K221" s="43"/>
      <c r="L221" s="47"/>
      <c r="M221" s="225"/>
      <c r="N221" s="22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162</v>
      </c>
      <c r="AU221" s="20" t="s">
        <v>78</v>
      </c>
    </row>
    <row r="222" s="12" customFormat="1">
      <c r="A222" s="12"/>
      <c r="B222" s="228"/>
      <c r="C222" s="229"/>
      <c r="D222" s="222" t="s">
        <v>373</v>
      </c>
      <c r="E222" s="230" t="s">
        <v>19</v>
      </c>
      <c r="F222" s="231" t="s">
        <v>1477</v>
      </c>
      <c r="G222" s="229"/>
      <c r="H222" s="232">
        <v>30.934999999999999</v>
      </c>
      <c r="I222" s="233"/>
      <c r="J222" s="229"/>
      <c r="K222" s="229"/>
      <c r="L222" s="234"/>
      <c r="M222" s="252"/>
      <c r="N222" s="253"/>
      <c r="O222" s="253"/>
      <c r="P222" s="253"/>
      <c r="Q222" s="253"/>
      <c r="R222" s="253"/>
      <c r="S222" s="253"/>
      <c r="T222" s="25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8" t="s">
        <v>373</v>
      </c>
      <c r="AU222" s="238" t="s">
        <v>78</v>
      </c>
      <c r="AV222" s="12" t="s">
        <v>78</v>
      </c>
      <c r="AW222" s="12" t="s">
        <v>31</v>
      </c>
      <c r="AX222" s="12" t="s">
        <v>76</v>
      </c>
      <c r="AY222" s="238" t="s">
        <v>154</v>
      </c>
    </row>
    <row r="223" s="2" customFormat="1" ht="16.5" customHeight="1">
      <c r="A223" s="41"/>
      <c r="B223" s="42"/>
      <c r="C223" s="255" t="s">
        <v>337</v>
      </c>
      <c r="D223" s="255" t="s">
        <v>170</v>
      </c>
      <c r="E223" s="256" t="s">
        <v>1478</v>
      </c>
      <c r="F223" s="257" t="s">
        <v>1479</v>
      </c>
      <c r="G223" s="258" t="s">
        <v>1123</v>
      </c>
      <c r="H223" s="259">
        <v>30.934999999999999</v>
      </c>
      <c r="I223" s="260"/>
      <c r="J223" s="261">
        <f>ROUND(I223*H223,2)</f>
        <v>0</v>
      </c>
      <c r="K223" s="257" t="s">
        <v>1116</v>
      </c>
      <c r="L223" s="262"/>
      <c r="M223" s="263" t="s">
        <v>19</v>
      </c>
      <c r="N223" s="264" t="s">
        <v>40</v>
      </c>
      <c r="O223" s="87"/>
      <c r="P223" s="218">
        <f>O223*H223</f>
        <v>0</v>
      </c>
      <c r="Q223" s="218">
        <v>0.00019000000000000001</v>
      </c>
      <c r="R223" s="218">
        <f>Q223*H223</f>
        <v>0.0058776499999999999</v>
      </c>
      <c r="S223" s="218">
        <v>0</v>
      </c>
      <c r="T223" s="219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0" t="s">
        <v>1467</v>
      </c>
      <c r="AT223" s="220" t="s">
        <v>170</v>
      </c>
      <c r="AU223" s="220" t="s">
        <v>78</v>
      </c>
      <c r="AY223" s="20" t="s">
        <v>154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20" t="s">
        <v>76</v>
      </c>
      <c r="BK223" s="221">
        <f>ROUND(I223*H223,2)</f>
        <v>0</v>
      </c>
      <c r="BL223" s="20" t="s">
        <v>1467</v>
      </c>
      <c r="BM223" s="220" t="s">
        <v>1480</v>
      </c>
    </row>
    <row r="224" s="2" customFormat="1">
      <c r="A224" s="41"/>
      <c r="B224" s="42"/>
      <c r="C224" s="43"/>
      <c r="D224" s="222" t="s">
        <v>162</v>
      </c>
      <c r="E224" s="43"/>
      <c r="F224" s="223" t="s">
        <v>1479</v>
      </c>
      <c r="G224" s="43"/>
      <c r="H224" s="43"/>
      <c r="I224" s="224"/>
      <c r="J224" s="43"/>
      <c r="K224" s="43"/>
      <c r="L224" s="47"/>
      <c r="M224" s="225"/>
      <c r="N224" s="226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162</v>
      </c>
      <c r="AU224" s="20" t="s">
        <v>78</v>
      </c>
    </row>
    <row r="225" s="2" customFormat="1" ht="16.5" customHeight="1">
      <c r="A225" s="41"/>
      <c r="B225" s="42"/>
      <c r="C225" s="209" t="s">
        <v>313</v>
      </c>
      <c r="D225" s="209" t="s">
        <v>155</v>
      </c>
      <c r="E225" s="210" t="s">
        <v>1481</v>
      </c>
      <c r="F225" s="211" t="s">
        <v>1482</v>
      </c>
      <c r="G225" s="212" t="s">
        <v>1200</v>
      </c>
      <c r="H225" s="213">
        <v>1</v>
      </c>
      <c r="I225" s="214"/>
      <c r="J225" s="215">
        <f>ROUND(I225*H225,2)</f>
        <v>0</v>
      </c>
      <c r="K225" s="211" t="s">
        <v>322</v>
      </c>
      <c r="L225" s="47"/>
      <c r="M225" s="216" t="s">
        <v>19</v>
      </c>
      <c r="N225" s="217" t="s">
        <v>40</v>
      </c>
      <c r="O225" s="87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0" t="s">
        <v>1346</v>
      </c>
      <c r="AT225" s="220" t="s">
        <v>155</v>
      </c>
      <c r="AU225" s="220" t="s">
        <v>78</v>
      </c>
      <c r="AY225" s="20" t="s">
        <v>154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20" t="s">
        <v>76</v>
      </c>
      <c r="BK225" s="221">
        <f>ROUND(I225*H225,2)</f>
        <v>0</v>
      </c>
      <c r="BL225" s="20" t="s">
        <v>1346</v>
      </c>
      <c r="BM225" s="220" t="s">
        <v>1483</v>
      </c>
    </row>
    <row r="226" s="2" customFormat="1">
      <c r="A226" s="41"/>
      <c r="B226" s="42"/>
      <c r="C226" s="43"/>
      <c r="D226" s="222" t="s">
        <v>162</v>
      </c>
      <c r="E226" s="43"/>
      <c r="F226" s="223" t="s">
        <v>1482</v>
      </c>
      <c r="G226" s="43"/>
      <c r="H226" s="43"/>
      <c r="I226" s="224"/>
      <c r="J226" s="43"/>
      <c r="K226" s="43"/>
      <c r="L226" s="47"/>
      <c r="M226" s="225"/>
      <c r="N226" s="22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162</v>
      </c>
      <c r="AU226" s="20" t="s">
        <v>78</v>
      </c>
    </row>
    <row r="227" s="11" customFormat="1" ht="22.8" customHeight="1">
      <c r="A227" s="11"/>
      <c r="B227" s="195"/>
      <c r="C227" s="196"/>
      <c r="D227" s="197" t="s">
        <v>68</v>
      </c>
      <c r="E227" s="248" t="s">
        <v>1342</v>
      </c>
      <c r="F227" s="248" t="s">
        <v>1343</v>
      </c>
      <c r="G227" s="196"/>
      <c r="H227" s="196"/>
      <c r="I227" s="199"/>
      <c r="J227" s="249">
        <f>BK227</f>
        <v>0</v>
      </c>
      <c r="K227" s="196"/>
      <c r="L227" s="201"/>
      <c r="M227" s="202"/>
      <c r="N227" s="203"/>
      <c r="O227" s="203"/>
      <c r="P227" s="204">
        <f>SUM(P228:P239)</f>
        <v>0</v>
      </c>
      <c r="Q227" s="203"/>
      <c r="R227" s="204">
        <f>SUM(R228:R239)</f>
        <v>3.767614</v>
      </c>
      <c r="S227" s="203"/>
      <c r="T227" s="205">
        <f>SUM(T228:T239)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6" t="s">
        <v>112</v>
      </c>
      <c r="AT227" s="207" t="s">
        <v>68</v>
      </c>
      <c r="AU227" s="207" t="s">
        <v>76</v>
      </c>
      <c r="AY227" s="206" t="s">
        <v>154</v>
      </c>
      <c r="BK227" s="208">
        <f>SUM(BK228:BK239)</f>
        <v>0</v>
      </c>
    </row>
    <row r="228" s="2" customFormat="1" ht="16.5" customHeight="1">
      <c r="A228" s="41"/>
      <c r="B228" s="42"/>
      <c r="C228" s="209" t="s">
        <v>301</v>
      </c>
      <c r="D228" s="209" t="s">
        <v>155</v>
      </c>
      <c r="E228" s="210" t="s">
        <v>1484</v>
      </c>
      <c r="F228" s="211" t="s">
        <v>1485</v>
      </c>
      <c r="G228" s="212" t="s">
        <v>1123</v>
      </c>
      <c r="H228" s="213">
        <v>26.899999999999999</v>
      </c>
      <c r="I228" s="214"/>
      <c r="J228" s="215">
        <f>ROUND(I228*H228,2)</f>
        <v>0</v>
      </c>
      <c r="K228" s="211" t="s">
        <v>1116</v>
      </c>
      <c r="L228" s="47"/>
      <c r="M228" s="216" t="s">
        <v>19</v>
      </c>
      <c r="N228" s="217" t="s">
        <v>40</v>
      </c>
      <c r="O228" s="87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0" t="s">
        <v>1346</v>
      </c>
      <c r="AT228" s="220" t="s">
        <v>155</v>
      </c>
      <c r="AU228" s="220" t="s">
        <v>78</v>
      </c>
      <c r="AY228" s="20" t="s">
        <v>154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20" t="s">
        <v>76</v>
      </c>
      <c r="BK228" s="221">
        <f>ROUND(I228*H228,2)</f>
        <v>0</v>
      </c>
      <c r="BL228" s="20" t="s">
        <v>1346</v>
      </c>
      <c r="BM228" s="220" t="s">
        <v>1486</v>
      </c>
    </row>
    <row r="229" s="2" customFormat="1">
      <c r="A229" s="41"/>
      <c r="B229" s="42"/>
      <c r="C229" s="43"/>
      <c r="D229" s="222" t="s">
        <v>162</v>
      </c>
      <c r="E229" s="43"/>
      <c r="F229" s="223" t="s">
        <v>1487</v>
      </c>
      <c r="G229" s="43"/>
      <c r="H229" s="43"/>
      <c r="I229" s="224"/>
      <c r="J229" s="43"/>
      <c r="K229" s="43"/>
      <c r="L229" s="47"/>
      <c r="M229" s="225"/>
      <c r="N229" s="226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162</v>
      </c>
      <c r="AU229" s="20" t="s">
        <v>78</v>
      </c>
    </row>
    <row r="230" s="2" customFormat="1">
      <c r="A230" s="41"/>
      <c r="B230" s="42"/>
      <c r="C230" s="43"/>
      <c r="D230" s="250" t="s">
        <v>1119</v>
      </c>
      <c r="E230" s="43"/>
      <c r="F230" s="251" t="s">
        <v>1488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1119</v>
      </c>
      <c r="AU230" s="20" t="s">
        <v>78</v>
      </c>
    </row>
    <row r="231" s="2" customFormat="1" ht="16.5" customHeight="1">
      <c r="A231" s="41"/>
      <c r="B231" s="42"/>
      <c r="C231" s="209" t="s">
        <v>307</v>
      </c>
      <c r="D231" s="209" t="s">
        <v>155</v>
      </c>
      <c r="E231" s="210" t="s">
        <v>1489</v>
      </c>
      <c r="F231" s="211" t="s">
        <v>1490</v>
      </c>
      <c r="G231" s="212" t="s">
        <v>1123</v>
      </c>
      <c r="H231" s="213">
        <v>26.899999999999999</v>
      </c>
      <c r="I231" s="214"/>
      <c r="J231" s="215">
        <f>ROUND(I231*H231,2)</f>
        <v>0</v>
      </c>
      <c r="K231" s="211" t="s">
        <v>1116</v>
      </c>
      <c r="L231" s="47"/>
      <c r="M231" s="216" t="s">
        <v>19</v>
      </c>
      <c r="N231" s="217" t="s">
        <v>40</v>
      </c>
      <c r="O231" s="87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1346</v>
      </c>
      <c r="AT231" s="220" t="s">
        <v>155</v>
      </c>
      <c r="AU231" s="220" t="s">
        <v>78</v>
      </c>
      <c r="AY231" s="20" t="s">
        <v>154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76</v>
      </c>
      <c r="BK231" s="221">
        <f>ROUND(I231*H231,2)</f>
        <v>0</v>
      </c>
      <c r="BL231" s="20" t="s">
        <v>1346</v>
      </c>
      <c r="BM231" s="220" t="s">
        <v>1491</v>
      </c>
    </row>
    <row r="232" s="2" customFormat="1">
      <c r="A232" s="41"/>
      <c r="B232" s="42"/>
      <c r="C232" s="43"/>
      <c r="D232" s="222" t="s">
        <v>162</v>
      </c>
      <c r="E232" s="43"/>
      <c r="F232" s="223" t="s">
        <v>1492</v>
      </c>
      <c r="G232" s="43"/>
      <c r="H232" s="43"/>
      <c r="I232" s="224"/>
      <c r="J232" s="43"/>
      <c r="K232" s="43"/>
      <c r="L232" s="47"/>
      <c r="M232" s="225"/>
      <c r="N232" s="226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162</v>
      </c>
      <c r="AU232" s="20" t="s">
        <v>78</v>
      </c>
    </row>
    <row r="233" s="2" customFormat="1">
      <c r="A233" s="41"/>
      <c r="B233" s="42"/>
      <c r="C233" s="43"/>
      <c r="D233" s="250" t="s">
        <v>1119</v>
      </c>
      <c r="E233" s="43"/>
      <c r="F233" s="251" t="s">
        <v>1493</v>
      </c>
      <c r="G233" s="43"/>
      <c r="H233" s="43"/>
      <c r="I233" s="224"/>
      <c r="J233" s="43"/>
      <c r="K233" s="43"/>
      <c r="L233" s="47"/>
      <c r="M233" s="225"/>
      <c r="N233" s="226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1119</v>
      </c>
      <c r="AU233" s="20" t="s">
        <v>78</v>
      </c>
    </row>
    <row r="234" s="2" customFormat="1" ht="16.5" customHeight="1">
      <c r="A234" s="41"/>
      <c r="B234" s="42"/>
      <c r="C234" s="209" t="s">
        <v>324</v>
      </c>
      <c r="D234" s="209" t="s">
        <v>155</v>
      </c>
      <c r="E234" s="210" t="s">
        <v>1494</v>
      </c>
      <c r="F234" s="211" t="s">
        <v>1495</v>
      </c>
      <c r="G234" s="212" t="s">
        <v>1123</v>
      </c>
      <c r="H234" s="213">
        <v>26.899999999999999</v>
      </c>
      <c r="I234" s="214"/>
      <c r="J234" s="215">
        <f>ROUND(I234*H234,2)</f>
        <v>0</v>
      </c>
      <c r="K234" s="211" t="s">
        <v>1116</v>
      </c>
      <c r="L234" s="47"/>
      <c r="M234" s="216" t="s">
        <v>19</v>
      </c>
      <c r="N234" s="217" t="s">
        <v>40</v>
      </c>
      <c r="O234" s="87"/>
      <c r="P234" s="218">
        <f>O234*H234</f>
        <v>0</v>
      </c>
      <c r="Q234" s="218">
        <v>0.14000000000000001</v>
      </c>
      <c r="R234" s="218">
        <f>Q234*H234</f>
        <v>3.766</v>
      </c>
      <c r="S234" s="218">
        <v>0</v>
      </c>
      <c r="T234" s="219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0" t="s">
        <v>1346</v>
      </c>
      <c r="AT234" s="220" t="s">
        <v>155</v>
      </c>
      <c r="AU234" s="220" t="s">
        <v>78</v>
      </c>
      <c r="AY234" s="20" t="s">
        <v>154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20" t="s">
        <v>76</v>
      </c>
      <c r="BK234" s="221">
        <f>ROUND(I234*H234,2)</f>
        <v>0</v>
      </c>
      <c r="BL234" s="20" t="s">
        <v>1346</v>
      </c>
      <c r="BM234" s="220" t="s">
        <v>1496</v>
      </c>
    </row>
    <row r="235" s="2" customFormat="1">
      <c r="A235" s="41"/>
      <c r="B235" s="42"/>
      <c r="C235" s="43"/>
      <c r="D235" s="222" t="s">
        <v>162</v>
      </c>
      <c r="E235" s="43"/>
      <c r="F235" s="223" t="s">
        <v>1497</v>
      </c>
      <c r="G235" s="43"/>
      <c r="H235" s="43"/>
      <c r="I235" s="224"/>
      <c r="J235" s="43"/>
      <c r="K235" s="43"/>
      <c r="L235" s="47"/>
      <c r="M235" s="225"/>
      <c r="N235" s="226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162</v>
      </c>
      <c r="AU235" s="20" t="s">
        <v>78</v>
      </c>
    </row>
    <row r="236" s="2" customFormat="1">
      <c r="A236" s="41"/>
      <c r="B236" s="42"/>
      <c r="C236" s="43"/>
      <c r="D236" s="250" t="s">
        <v>1119</v>
      </c>
      <c r="E236" s="43"/>
      <c r="F236" s="251" t="s">
        <v>1498</v>
      </c>
      <c r="G236" s="43"/>
      <c r="H236" s="43"/>
      <c r="I236" s="224"/>
      <c r="J236" s="43"/>
      <c r="K236" s="43"/>
      <c r="L236" s="47"/>
      <c r="M236" s="225"/>
      <c r="N236" s="226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1119</v>
      </c>
      <c r="AU236" s="20" t="s">
        <v>78</v>
      </c>
    </row>
    <row r="237" s="2" customFormat="1" ht="16.5" customHeight="1">
      <c r="A237" s="41"/>
      <c r="B237" s="42"/>
      <c r="C237" s="209" t="s">
        <v>328</v>
      </c>
      <c r="D237" s="209" t="s">
        <v>155</v>
      </c>
      <c r="E237" s="210" t="s">
        <v>1499</v>
      </c>
      <c r="F237" s="211" t="s">
        <v>1500</v>
      </c>
      <c r="G237" s="212" t="s">
        <v>1123</v>
      </c>
      <c r="H237" s="213">
        <v>26.899999999999999</v>
      </c>
      <c r="I237" s="214"/>
      <c r="J237" s="215">
        <f>ROUND(I237*H237,2)</f>
        <v>0</v>
      </c>
      <c r="K237" s="211" t="s">
        <v>1116</v>
      </c>
      <c r="L237" s="47"/>
      <c r="M237" s="216" t="s">
        <v>19</v>
      </c>
      <c r="N237" s="217" t="s">
        <v>40</v>
      </c>
      <c r="O237" s="87"/>
      <c r="P237" s="218">
        <f>O237*H237</f>
        <v>0</v>
      </c>
      <c r="Q237" s="218">
        <v>6.0000000000000002E-05</v>
      </c>
      <c r="R237" s="218">
        <f>Q237*H237</f>
        <v>0.001614</v>
      </c>
      <c r="S237" s="218">
        <v>0</v>
      </c>
      <c r="T237" s="219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0" t="s">
        <v>1346</v>
      </c>
      <c r="AT237" s="220" t="s">
        <v>155</v>
      </c>
      <c r="AU237" s="220" t="s">
        <v>78</v>
      </c>
      <c r="AY237" s="20" t="s">
        <v>154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20" t="s">
        <v>76</v>
      </c>
      <c r="BK237" s="221">
        <f>ROUND(I237*H237,2)</f>
        <v>0</v>
      </c>
      <c r="BL237" s="20" t="s">
        <v>1346</v>
      </c>
      <c r="BM237" s="220" t="s">
        <v>1501</v>
      </c>
    </row>
    <row r="238" s="2" customFormat="1">
      <c r="A238" s="41"/>
      <c r="B238" s="42"/>
      <c r="C238" s="43"/>
      <c r="D238" s="222" t="s">
        <v>162</v>
      </c>
      <c r="E238" s="43"/>
      <c r="F238" s="223" t="s">
        <v>1502</v>
      </c>
      <c r="G238" s="43"/>
      <c r="H238" s="43"/>
      <c r="I238" s="224"/>
      <c r="J238" s="43"/>
      <c r="K238" s="43"/>
      <c r="L238" s="47"/>
      <c r="M238" s="225"/>
      <c r="N238" s="226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162</v>
      </c>
      <c r="AU238" s="20" t="s">
        <v>78</v>
      </c>
    </row>
    <row r="239" s="2" customFormat="1">
      <c r="A239" s="41"/>
      <c r="B239" s="42"/>
      <c r="C239" s="43"/>
      <c r="D239" s="250" t="s">
        <v>1119</v>
      </c>
      <c r="E239" s="43"/>
      <c r="F239" s="251" t="s">
        <v>1503</v>
      </c>
      <c r="G239" s="43"/>
      <c r="H239" s="43"/>
      <c r="I239" s="224"/>
      <c r="J239" s="43"/>
      <c r="K239" s="43"/>
      <c r="L239" s="47"/>
      <c r="M239" s="225"/>
      <c r="N239" s="22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1119</v>
      </c>
      <c r="AU239" s="20" t="s">
        <v>78</v>
      </c>
    </row>
    <row r="240" s="11" customFormat="1" ht="25.92" customHeight="1">
      <c r="A240" s="11"/>
      <c r="B240" s="195"/>
      <c r="C240" s="196"/>
      <c r="D240" s="197" t="s">
        <v>68</v>
      </c>
      <c r="E240" s="198" t="s">
        <v>1355</v>
      </c>
      <c r="F240" s="198" t="s">
        <v>1356</v>
      </c>
      <c r="G240" s="196"/>
      <c r="H240" s="196"/>
      <c r="I240" s="199"/>
      <c r="J240" s="200">
        <f>BK240</f>
        <v>0</v>
      </c>
      <c r="K240" s="196"/>
      <c r="L240" s="201"/>
      <c r="M240" s="202"/>
      <c r="N240" s="203"/>
      <c r="O240" s="203"/>
      <c r="P240" s="204">
        <f>SUM(P241:P242)</f>
        <v>0</v>
      </c>
      <c r="Q240" s="203"/>
      <c r="R240" s="204">
        <f>SUM(R241:R242)</f>
        <v>0</v>
      </c>
      <c r="S240" s="203"/>
      <c r="T240" s="205">
        <f>SUM(T241:T242)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06" t="s">
        <v>177</v>
      </c>
      <c r="AT240" s="207" t="s">
        <v>68</v>
      </c>
      <c r="AU240" s="207" t="s">
        <v>69</v>
      </c>
      <c r="AY240" s="206" t="s">
        <v>154</v>
      </c>
      <c r="BK240" s="208">
        <f>SUM(BK241:BK242)</f>
        <v>0</v>
      </c>
    </row>
    <row r="241" s="2" customFormat="1" ht="16.5" customHeight="1">
      <c r="A241" s="41"/>
      <c r="B241" s="42"/>
      <c r="C241" s="209" t="s">
        <v>364</v>
      </c>
      <c r="D241" s="209" t="s">
        <v>155</v>
      </c>
      <c r="E241" s="210" t="s">
        <v>1357</v>
      </c>
      <c r="F241" s="211" t="s">
        <v>1358</v>
      </c>
      <c r="G241" s="212" t="s">
        <v>1200</v>
      </c>
      <c r="H241" s="213">
        <v>1</v>
      </c>
      <c r="I241" s="214"/>
      <c r="J241" s="215">
        <f>ROUND(I241*H241,2)</f>
        <v>0</v>
      </c>
      <c r="K241" s="211" t="s">
        <v>322</v>
      </c>
      <c r="L241" s="47"/>
      <c r="M241" s="216" t="s">
        <v>19</v>
      </c>
      <c r="N241" s="217" t="s">
        <v>40</v>
      </c>
      <c r="O241" s="87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0" t="s">
        <v>1359</v>
      </c>
      <c r="AT241" s="220" t="s">
        <v>155</v>
      </c>
      <c r="AU241" s="220" t="s">
        <v>76</v>
      </c>
      <c r="AY241" s="20" t="s">
        <v>154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20" t="s">
        <v>76</v>
      </c>
      <c r="BK241" s="221">
        <f>ROUND(I241*H241,2)</f>
        <v>0</v>
      </c>
      <c r="BL241" s="20" t="s">
        <v>1359</v>
      </c>
      <c r="BM241" s="220" t="s">
        <v>1504</v>
      </c>
    </row>
    <row r="242" s="2" customFormat="1">
      <c r="A242" s="41"/>
      <c r="B242" s="42"/>
      <c r="C242" s="43"/>
      <c r="D242" s="222" t="s">
        <v>162</v>
      </c>
      <c r="E242" s="43"/>
      <c r="F242" s="223" t="s">
        <v>1358</v>
      </c>
      <c r="G242" s="43"/>
      <c r="H242" s="43"/>
      <c r="I242" s="224"/>
      <c r="J242" s="43"/>
      <c r="K242" s="43"/>
      <c r="L242" s="47"/>
      <c r="M242" s="225"/>
      <c r="N242" s="226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162</v>
      </c>
      <c r="AU242" s="20" t="s">
        <v>76</v>
      </c>
    </row>
    <row r="243" s="11" customFormat="1" ht="25.92" customHeight="1">
      <c r="A243" s="11"/>
      <c r="B243" s="195"/>
      <c r="C243" s="196"/>
      <c r="D243" s="197" t="s">
        <v>68</v>
      </c>
      <c r="E243" s="198" t="s">
        <v>1361</v>
      </c>
      <c r="F243" s="198" t="s">
        <v>1362</v>
      </c>
      <c r="G243" s="196"/>
      <c r="H243" s="196"/>
      <c r="I243" s="199"/>
      <c r="J243" s="200">
        <f>BK243</f>
        <v>0</v>
      </c>
      <c r="K243" s="196"/>
      <c r="L243" s="201"/>
      <c r="M243" s="202"/>
      <c r="N243" s="203"/>
      <c r="O243" s="203"/>
      <c r="P243" s="204">
        <f>SUM(P244:P246)</f>
        <v>0</v>
      </c>
      <c r="Q243" s="203"/>
      <c r="R243" s="204">
        <f>SUM(R244:R246)</f>
        <v>0</v>
      </c>
      <c r="S243" s="203"/>
      <c r="T243" s="205">
        <f>SUM(T244:T246)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206" t="s">
        <v>177</v>
      </c>
      <c r="AT243" s="207" t="s">
        <v>68</v>
      </c>
      <c r="AU243" s="207" t="s">
        <v>69</v>
      </c>
      <c r="AY243" s="206" t="s">
        <v>154</v>
      </c>
      <c r="BK243" s="208">
        <f>SUM(BK244:BK246)</f>
        <v>0</v>
      </c>
    </row>
    <row r="244" s="2" customFormat="1" ht="24.15" customHeight="1">
      <c r="A244" s="41"/>
      <c r="B244" s="42"/>
      <c r="C244" s="209" t="s">
        <v>359</v>
      </c>
      <c r="D244" s="209" t="s">
        <v>155</v>
      </c>
      <c r="E244" s="210" t="s">
        <v>1363</v>
      </c>
      <c r="F244" s="211" t="s">
        <v>1364</v>
      </c>
      <c r="G244" s="212" t="s">
        <v>1200</v>
      </c>
      <c r="H244" s="213">
        <v>1</v>
      </c>
      <c r="I244" s="214"/>
      <c r="J244" s="215">
        <f>ROUND(I244*H244,2)</f>
        <v>0</v>
      </c>
      <c r="K244" s="211" t="s">
        <v>322</v>
      </c>
      <c r="L244" s="47"/>
      <c r="M244" s="216" t="s">
        <v>19</v>
      </c>
      <c r="N244" s="217" t="s">
        <v>40</v>
      </c>
      <c r="O244" s="87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0" t="s">
        <v>1359</v>
      </c>
      <c r="AT244" s="220" t="s">
        <v>155</v>
      </c>
      <c r="AU244" s="220" t="s">
        <v>76</v>
      </c>
      <c r="AY244" s="20" t="s">
        <v>154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20" t="s">
        <v>76</v>
      </c>
      <c r="BK244" s="221">
        <f>ROUND(I244*H244,2)</f>
        <v>0</v>
      </c>
      <c r="BL244" s="20" t="s">
        <v>1359</v>
      </c>
      <c r="BM244" s="220" t="s">
        <v>1505</v>
      </c>
    </row>
    <row r="245" s="2" customFormat="1">
      <c r="A245" s="41"/>
      <c r="B245" s="42"/>
      <c r="C245" s="43"/>
      <c r="D245" s="222" t="s">
        <v>162</v>
      </c>
      <c r="E245" s="43"/>
      <c r="F245" s="223" t="s">
        <v>1364</v>
      </c>
      <c r="G245" s="43"/>
      <c r="H245" s="43"/>
      <c r="I245" s="224"/>
      <c r="J245" s="43"/>
      <c r="K245" s="43"/>
      <c r="L245" s="47"/>
      <c r="M245" s="225"/>
      <c r="N245" s="226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162</v>
      </c>
      <c r="AU245" s="20" t="s">
        <v>76</v>
      </c>
    </row>
    <row r="246" s="2" customFormat="1">
      <c r="A246" s="41"/>
      <c r="B246" s="42"/>
      <c r="C246" s="43"/>
      <c r="D246" s="222" t="s">
        <v>217</v>
      </c>
      <c r="E246" s="43"/>
      <c r="F246" s="227" t="s">
        <v>1366</v>
      </c>
      <c r="G246" s="43"/>
      <c r="H246" s="43"/>
      <c r="I246" s="224"/>
      <c r="J246" s="43"/>
      <c r="K246" s="43"/>
      <c r="L246" s="47"/>
      <c r="M246" s="239"/>
      <c r="N246" s="240"/>
      <c r="O246" s="241"/>
      <c r="P246" s="241"/>
      <c r="Q246" s="241"/>
      <c r="R246" s="241"/>
      <c r="S246" s="241"/>
      <c r="T246" s="242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217</v>
      </c>
      <c r="AU246" s="20" t="s">
        <v>76</v>
      </c>
    </row>
    <row r="247" s="2" customFormat="1" ht="6.96" customHeight="1">
      <c r="A247" s="41"/>
      <c r="B247" s="62"/>
      <c r="C247" s="63"/>
      <c r="D247" s="63"/>
      <c r="E247" s="63"/>
      <c r="F247" s="63"/>
      <c r="G247" s="63"/>
      <c r="H247" s="63"/>
      <c r="I247" s="63"/>
      <c r="J247" s="63"/>
      <c r="K247" s="63"/>
      <c r="L247" s="47"/>
      <c r="M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</row>
  </sheetData>
  <sheetProtection sheet="1" autoFilter="0" formatColumns="0" formatRows="0" objects="1" scenarios="1" spinCount="100000" saltValue="KKOD9e1x4Y44OILSGv5TllcyE/GkPGPa8pp0gF++KKyn5HeADbd6YhKUlRnXhZXdRL8z/MFQZIWhOzTgg5ywIg==" hashValue="2JXWVCYTPEyMgKkfcf4rkAl9I2b3cH5Ek6l4o+cqnuljJDmfWMpOp+LSz+BCLHOuwapbYziC2pvH2QYu/UZFHg==" algorithmName="SHA-512" password="CC35"/>
  <autoFilter ref="C100:K2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6" r:id="rId1" display="https://podminky.urs.cz/item/CS_URS_2025_01/119003211"/>
    <hyperlink ref="F109" r:id="rId2" display="https://podminky.urs.cz/item/CS_URS_2025_01/121151103"/>
    <hyperlink ref="F112" r:id="rId3" display="https://podminky.urs.cz/item/CS_URS_2025_01/132151251"/>
    <hyperlink ref="F115" r:id="rId4" display="https://podminky.urs.cz/item/CS_URS_2025_01/151811131"/>
    <hyperlink ref="F119" r:id="rId5" display="https://podminky.urs.cz/item/CS_URS_2025_01/151811231"/>
    <hyperlink ref="F124" r:id="rId6" display="https://podminky.urs.cz/item/CS_URS_2025_01/174151101"/>
    <hyperlink ref="F127" r:id="rId7" display="https://podminky.urs.cz/item/CS_URS_2025_01/175151101"/>
    <hyperlink ref="F133" r:id="rId8" display="https://podminky.urs.cz/item/CS_URS_2025_01/181311103"/>
    <hyperlink ref="F136" r:id="rId9" display="https://podminky.urs.cz/item/CS_URS_2025_01/181411122"/>
    <hyperlink ref="F142" r:id="rId10" display="https://podminky.urs.cz/item/CS_URS_2025_01/181951112"/>
    <hyperlink ref="F146" r:id="rId11" display="https://podminky.urs.cz/item/CS_URS_2025_01/162751117"/>
    <hyperlink ref="F150" r:id="rId12" display="https://podminky.urs.cz/item/CS_URS_2025_01/162751119"/>
    <hyperlink ref="F155" r:id="rId13" display="https://podminky.urs.cz/item/CS_URS_2025_01/171201201"/>
    <hyperlink ref="F159" r:id="rId14" display="https://podminky.urs.cz/item/CS_URS_2025_01/171201221"/>
    <hyperlink ref="F171" r:id="rId15" display="https://podminky.urs.cz/item/CS_URS_2025_01/451573111"/>
    <hyperlink ref="F175" r:id="rId16" display="https://podminky.urs.cz/item/CS_URS_2025_01/871161141"/>
    <hyperlink ref="F183" r:id="rId17" display="https://podminky.urs.cz/item/CS_URS_2025_01/892241111"/>
    <hyperlink ref="F186" r:id="rId18" display="https://podminky.urs.cz/item/CS_URS_2025_01/899721111"/>
    <hyperlink ref="F189" r:id="rId19" display="https://podminky.urs.cz/item/CS_URS_2025_01/899722113"/>
    <hyperlink ref="F193" r:id="rId20" display="https://podminky.urs.cz/item/CS_URS_2025_01/998276101"/>
    <hyperlink ref="F197" r:id="rId21" display="https://podminky.urs.cz/item/CS_URS_2025_01/722290234"/>
    <hyperlink ref="F206" r:id="rId22" display="https://podminky.urs.cz/item/CS_URS_2025_01/210100001"/>
    <hyperlink ref="F209" r:id="rId23" display="https://podminky.urs.cz/item/CS_URS_2025_01/210120511"/>
    <hyperlink ref="F214" r:id="rId24" display="https://podminky.urs.cz/item/CS_URS_2025_01/210220020"/>
    <hyperlink ref="F219" r:id="rId25" display="https://podminky.urs.cz/item/CS_URS_2025_01/210812011"/>
    <hyperlink ref="F230" r:id="rId26" display="https://podminky.urs.cz/item/CS_URS_2025_01/460161131"/>
    <hyperlink ref="F233" r:id="rId27" display="https://podminky.urs.cz/item/CS_URS_2025_01/460431141"/>
    <hyperlink ref="F236" r:id="rId28" display="https://podminky.urs.cz/item/CS_URS_2025_01/460661111"/>
    <hyperlink ref="F239" r:id="rId29" display="https://podminky.urs.cz/item/CS_URS_2025_01/4606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Pavel, Mgr., MBA</dc:creator>
  <cp:lastModifiedBy>Divín Pavel, Mgr., MBA</cp:lastModifiedBy>
  <dcterms:created xsi:type="dcterms:W3CDTF">2025-06-24T12:47:29Z</dcterms:created>
  <dcterms:modified xsi:type="dcterms:W3CDTF">2025-06-24T12:47:38Z</dcterms:modified>
</cp:coreProperties>
</file>